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cap47-f001\Relaciones Institucionales\Transparencia Activa\Ejecución Presupuestaria\"/>
    </mc:Choice>
  </mc:AlternateContent>
  <xr:revisionPtr revIDLastSave="0" documentId="8_{BCE863D8-FC74-4B90-B7A2-2725E0E663F5}" xr6:coauthVersionLast="47" xr6:coauthVersionMax="47" xr10:uidLastSave="{00000000-0000-0000-0000-000000000000}"/>
  <bookViews>
    <workbookView xWindow="-120" yWindow="-120" windowWidth="29040" windowHeight="15720" xr2:uid="{18E5E039-16FC-4DA0-AB52-B7DFF04DD300}"/>
  </bookViews>
  <sheets>
    <sheet name="Ejecución Presupuestari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53" i="2" l="1"/>
  <c r="AE53" i="2"/>
  <c r="AF52" i="2"/>
  <c r="AG52" i="2" s="1"/>
  <c r="Y52" i="2"/>
  <c r="W52" i="2"/>
  <c r="W43" i="2"/>
  <c r="V52" i="2"/>
  <c r="U52" i="2"/>
  <c r="T52" i="2"/>
  <c r="S52" i="2"/>
  <c r="R52" i="2"/>
  <c r="Q52" i="2"/>
  <c r="P52" i="2"/>
  <c r="O52" i="2"/>
  <c r="N52" i="2"/>
  <c r="M52" i="2"/>
  <c r="L52" i="2"/>
  <c r="K52" i="2"/>
  <c r="J52" i="2"/>
  <c r="I52" i="2"/>
  <c r="H52" i="2"/>
  <c r="G52" i="2"/>
  <c r="AG51" i="2"/>
  <c r="AE51" i="2"/>
  <c r="AG50" i="2"/>
  <c r="AE50" i="2"/>
  <c r="AF49" i="2"/>
  <c r="AG49" i="2" s="1"/>
  <c r="AD49" i="2"/>
  <c r="AE49" i="2"/>
  <c r="AB49" i="2"/>
  <c r="Y49" i="2"/>
  <c r="Y43" i="2" s="1"/>
  <c r="X49" i="2"/>
  <c r="X43" i="2" s="1"/>
  <c r="W49" i="2"/>
  <c r="V49" i="2"/>
  <c r="U49" i="2"/>
  <c r="T49" i="2"/>
  <c r="S49" i="2"/>
  <c r="R49" i="2"/>
  <c r="R43" i="2"/>
  <c r="Q49" i="2"/>
  <c r="Q43" i="2" s="1"/>
  <c r="P49" i="2"/>
  <c r="P43" i="2" s="1"/>
  <c r="O49" i="2"/>
  <c r="N49" i="2"/>
  <c r="M49" i="2"/>
  <c r="L49" i="2"/>
  <c r="L43" i="2" s="1"/>
  <c r="K49" i="2"/>
  <c r="J49" i="2"/>
  <c r="J43" i="2"/>
  <c r="I49" i="2"/>
  <c r="H49" i="2"/>
  <c r="G49" i="2"/>
  <c r="AG48" i="2"/>
  <c r="AE48" i="2"/>
  <c r="AF47" i="2"/>
  <c r="AD47" i="2"/>
  <c r="AE47" i="2" s="1"/>
  <c r="AB47" i="2"/>
  <c r="Y47" i="2"/>
  <c r="X47" i="2"/>
  <c r="W47" i="2"/>
  <c r="V47" i="2"/>
  <c r="V43" i="2" s="1"/>
  <c r="U47" i="2"/>
  <c r="T47" i="2"/>
  <c r="T43" i="2"/>
  <c r="S47" i="2"/>
  <c r="R47" i="2"/>
  <c r="Q47" i="2"/>
  <c r="P47" i="2"/>
  <c r="O47" i="2"/>
  <c r="O43" i="2" s="1"/>
  <c r="N47" i="2"/>
  <c r="N43" i="2" s="1"/>
  <c r="M47" i="2"/>
  <c r="M43" i="2"/>
  <c r="L47" i="2"/>
  <c r="K47" i="2"/>
  <c r="J47" i="2"/>
  <c r="I47" i="2"/>
  <c r="H47" i="2"/>
  <c r="G47" i="2"/>
  <c r="G43" i="2" s="1"/>
  <c r="AG46" i="2"/>
  <c r="AE46" i="2"/>
  <c r="AG45" i="2"/>
  <c r="AE45" i="2"/>
  <c r="AF44" i="2"/>
  <c r="AG44" i="2"/>
  <c r="AD44" i="2"/>
  <c r="AD43" i="2" s="1"/>
  <c r="AE44" i="2"/>
  <c r="AB44" i="2"/>
  <c r="AB43" i="2" s="1"/>
  <c r="AB9" i="2" s="1"/>
  <c r="Y44" i="2"/>
  <c r="X44" i="2"/>
  <c r="U44" i="2"/>
  <c r="U43" i="2" s="1"/>
  <c r="T44" i="2"/>
  <c r="H44" i="2"/>
  <c r="H43" i="2" s="1"/>
  <c r="G44" i="2"/>
  <c r="S43" i="2"/>
  <c r="K43" i="2"/>
  <c r="I43" i="2"/>
  <c r="AG42" i="2"/>
  <c r="AE42" i="2"/>
  <c r="AF41" i="2"/>
  <c r="AD41" i="2"/>
  <c r="AB41" i="2"/>
  <c r="Y41" i="2"/>
  <c r="X41" i="2"/>
  <c r="U41" i="2"/>
  <c r="T41" i="2"/>
  <c r="H41" i="2"/>
  <c r="G41" i="2"/>
  <c r="AG41" i="2" s="1"/>
  <c r="AE41" i="2"/>
  <c r="AG40" i="2"/>
  <c r="AE40" i="2"/>
  <c r="AG39" i="2"/>
  <c r="AE39" i="2"/>
  <c r="AG38" i="2"/>
  <c r="AE38" i="2"/>
  <c r="AF35" i="2"/>
  <c r="AG35" i="2" s="1"/>
  <c r="AD35" i="2"/>
  <c r="AE35" i="2" s="1"/>
  <c r="AB35" i="2"/>
  <c r="Y35" i="2"/>
  <c r="X35" i="2"/>
  <c r="U35" i="2"/>
  <c r="T35" i="2"/>
  <c r="H35" i="2"/>
  <c r="G35" i="2"/>
  <c r="G10" i="2" s="1"/>
  <c r="AG34" i="2"/>
  <c r="AE34" i="2"/>
  <c r="AG33" i="2"/>
  <c r="AE33" i="2"/>
  <c r="AG32" i="2"/>
  <c r="AE32" i="2"/>
  <c r="AG31" i="2"/>
  <c r="AE31" i="2"/>
  <c r="AG30" i="2"/>
  <c r="AE30" i="2"/>
  <c r="AG29" i="2"/>
  <c r="AE29" i="2"/>
  <c r="AG28" i="2"/>
  <c r="AE28" i="2"/>
  <c r="AG27" i="2"/>
  <c r="AE27" i="2"/>
  <c r="AF26" i="2"/>
  <c r="AD26" i="2"/>
  <c r="AE26" i="2"/>
  <c r="AB26" i="2"/>
  <c r="Y26" i="2"/>
  <c r="X26" i="2"/>
  <c r="X10" i="2" s="1"/>
  <c r="X9" i="2" s="1"/>
  <c r="U26" i="2"/>
  <c r="U10" i="2" s="1"/>
  <c r="U9" i="2" s="1"/>
  <c r="T26" i="2"/>
  <c r="H26" i="2"/>
  <c r="G26" i="2"/>
  <c r="AG26" i="2"/>
  <c r="AG25" i="2"/>
  <c r="AE25" i="2"/>
  <c r="AG24" i="2"/>
  <c r="AE24" i="2"/>
  <c r="AG23" i="2"/>
  <c r="AE23" i="2"/>
  <c r="AG22" i="2"/>
  <c r="AE22" i="2"/>
  <c r="AG21" i="2"/>
  <c r="AE21" i="2"/>
  <c r="AG20" i="2"/>
  <c r="AE20" i="2"/>
  <c r="AG19" i="2"/>
  <c r="AE19" i="2"/>
  <c r="AG18" i="2"/>
  <c r="AE18" i="2"/>
  <c r="AG17" i="2"/>
  <c r="AE17" i="2"/>
  <c r="AF16" i="2"/>
  <c r="AF10" i="2" s="1"/>
  <c r="AD16" i="2"/>
  <c r="AE16" i="2" s="1"/>
  <c r="AB16" i="2"/>
  <c r="Y16" i="2"/>
  <c r="X16" i="2"/>
  <c r="U16" i="2"/>
  <c r="T16" i="2"/>
  <c r="T10" i="2" s="1"/>
  <c r="T9" i="2" s="1"/>
  <c r="H16" i="2"/>
  <c r="G16" i="2"/>
  <c r="AG15" i="2"/>
  <c r="AE15" i="2"/>
  <c r="AG14" i="2"/>
  <c r="AE14" i="2"/>
  <c r="AG13" i="2"/>
  <c r="AE13" i="2"/>
  <c r="AG12" i="2"/>
  <c r="AE12" i="2"/>
  <c r="AF11" i="2"/>
  <c r="AG11" i="2" s="1"/>
  <c r="AD11" i="2"/>
  <c r="AD10" i="2" s="1"/>
  <c r="AB11" i="2"/>
  <c r="AB10" i="2"/>
  <c r="Y11" i="2"/>
  <c r="Y10" i="2" s="1"/>
  <c r="X11" i="2"/>
  <c r="U11" i="2"/>
  <c r="T11" i="2"/>
  <c r="H11" i="2"/>
  <c r="H10" i="2" s="1"/>
  <c r="H9" i="2" s="1"/>
  <c r="G11" i="2"/>
  <c r="AE11" i="2"/>
  <c r="AE52" i="2"/>
  <c r="AE43" i="2" l="1"/>
  <c r="G9" i="2"/>
  <c r="AF9" i="2"/>
  <c r="AG9" i="2" s="1"/>
  <c r="AG10" i="2"/>
  <c r="Y9" i="2"/>
  <c r="AE10" i="2"/>
  <c r="AD9" i="2"/>
  <c r="AE9" i="2" s="1"/>
  <c r="AG16" i="2"/>
  <c r="AG47" i="2"/>
  <c r="AF43" i="2"/>
  <c r="AG43" i="2" s="1"/>
</calcChain>
</file>

<file path=xl/sharedStrings.xml><?xml version="1.0" encoding="utf-8"?>
<sst xmlns="http://schemas.openxmlformats.org/spreadsheetml/2006/main" count="95" uniqueCount="60">
  <si>
    <t>Gastos en Personal</t>
  </si>
  <si>
    <t>Bienes de Consumo</t>
  </si>
  <si>
    <t>Servicios No Personales</t>
  </si>
  <si>
    <t>Transferencias</t>
  </si>
  <si>
    <t>EJECUCION PRESUPUESTARIA POR OBJETO DEL GASTO CONSOLIDADO AL 31 DE  DICIEMBRE DE 2025</t>
  </si>
  <si>
    <t>COMPROMISO ACUMULADO Y DEVENGADO ACUMULADO A DICIEMBRE</t>
  </si>
  <si>
    <t>Acumulado a Enero</t>
  </si>
  <si>
    <t>Acumulado a Febrero</t>
  </si>
  <si>
    <t>Acumulado a Marzo</t>
  </si>
  <si>
    <t>Acumulado a Abril</t>
  </si>
  <si>
    <t>Acumulado a Mayo</t>
  </si>
  <si>
    <t>Acumulado a Junio</t>
  </si>
  <si>
    <t>Acumulado a Julio</t>
  </si>
  <si>
    <t>Acumulado a Agosto</t>
  </si>
  <si>
    <t>Acumulado a Setiembre</t>
  </si>
  <si>
    <t>Acumulado a Octubre</t>
  </si>
  <si>
    <t>Acumulado a Noviembre</t>
  </si>
  <si>
    <t>Acumulado a Diciembre</t>
  </si>
  <si>
    <t>Fte</t>
  </si>
  <si>
    <t>In</t>
  </si>
  <si>
    <t>Pp</t>
  </si>
  <si>
    <t>Principal Desc.</t>
  </si>
  <si>
    <t>Crédito Vigente</t>
  </si>
  <si>
    <t>Compromiso</t>
  </si>
  <si>
    <t>Devengado</t>
  </si>
  <si>
    <t>% Ejecución Compromiso</t>
  </si>
  <si>
    <t>% Ejecución Devengado</t>
  </si>
  <si>
    <t>TOTAL GENERAL PRESUPUESTO 2025</t>
  </si>
  <si>
    <t>Tesoro Nacional</t>
  </si>
  <si>
    <t>Personal Permanente</t>
  </si>
  <si>
    <t>Servicios Extraordinarios</t>
  </si>
  <si>
    <t>Asistencia Social al Personal</t>
  </si>
  <si>
    <t>Personal contratado</t>
  </si>
  <si>
    <t>Productos Alimenticios, Agropecuarios y Forestales</t>
  </si>
  <si>
    <t>Textiles y Vestuario</t>
  </si>
  <si>
    <t>Productos de Papel, Cartón e Impresos</t>
  </si>
  <si>
    <t>Productos de Cuero y Caucho</t>
  </si>
  <si>
    <t>Productos Químicos, Combustibles y Lubricantes</t>
  </si>
  <si>
    <t>Productos de Minerales No Metálicos</t>
  </si>
  <si>
    <t>Productos Metálicos</t>
  </si>
  <si>
    <t>Minerales</t>
  </si>
  <si>
    <t>Otros Bienes de Consumo</t>
  </si>
  <si>
    <t>Servicios Básicos</t>
  </si>
  <si>
    <t>Alquileres y Derechos</t>
  </si>
  <si>
    <t>Mantenimiento, Reparación y Limpieza</t>
  </si>
  <si>
    <t>Servicios Técnicos y Profesionales</t>
  </si>
  <si>
    <t>Servicios Comerciales y Financieros</t>
  </si>
  <si>
    <t>Pasajes y Viáticos</t>
  </si>
  <si>
    <t>Impuestos, Derechos, Tasas y Juicios</t>
  </si>
  <si>
    <t>Otros Servicios</t>
  </si>
  <si>
    <t xml:space="preserve"> Bienes de Uso</t>
  </si>
  <si>
    <t>Bienes preexistentes</t>
  </si>
  <si>
    <t xml:space="preserve"> -,-</t>
  </si>
  <si>
    <t>Construcciones</t>
  </si>
  <si>
    <t>Maquinaria y Equipo</t>
  </si>
  <si>
    <t>Libros, Revistas y Otros Elementos Coleccionables</t>
  </si>
  <si>
    <t>Activos Intangibles</t>
  </si>
  <si>
    <t>Transf. al Sector Privado para Financiar Gastos Corrientes</t>
  </si>
  <si>
    <t>Recursos con Afectación Específica</t>
  </si>
  <si>
    <t>Productos de papel, cartón e impresos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</si>
</sst>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0" formatCode="_ &quot;$&quot;\ * #,##0.00_ ;_ &quot;$&quot;\ * \-#,##0.00_ ;_ &quot;$&quot;\ * &quot;-&quot;??_ ;_ @_ "/>
    <numFmt numFmtId="171" formatCode="_ * #,##0.00_ ;_ * \-#,##0.00_ ;_ * &quot;-&quot;??_ ;_ @_ "/>
  </numFmts>
  <fonts count="9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7"/>
      <color indexed="8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10">
    <xf numFmtId="0" fontId="0" fillId="0" borderId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" fillId="0" borderId="0"/>
    <xf numFmtId="9" fontId="8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5"/>
    <xf numFmtId="0" fontId="1" fillId="0" borderId="0" xfId="5" applyAlignment="1">
      <alignment horizontal="left"/>
    </xf>
    <xf numFmtId="3" fontId="1" fillId="0" borderId="0" xfId="5" applyNumberFormat="1"/>
    <xf numFmtId="0" fontId="5" fillId="0" borderId="5" xfId="5" applyFont="1" applyBorder="1" applyAlignment="1">
      <alignment horizontal="center" vertical="center" wrapText="1"/>
    </xf>
    <xf numFmtId="0" fontId="5" fillId="0" borderId="6" xfId="5" applyFont="1" applyBorder="1" applyAlignment="1">
      <alignment horizontal="center" vertical="center" wrapText="1"/>
    </xf>
    <xf numFmtId="0" fontId="5" fillId="0" borderId="7" xfId="5" applyFont="1" applyBorder="1" applyAlignment="1">
      <alignment horizontal="center" vertical="center" wrapText="1"/>
    </xf>
    <xf numFmtId="0" fontId="5" fillId="0" borderId="8" xfId="5" applyFont="1" applyBorder="1" applyAlignment="1">
      <alignment horizontal="center" vertical="center" wrapText="1"/>
    </xf>
    <xf numFmtId="0" fontId="5" fillId="0" borderId="9" xfId="5" applyFont="1" applyBorder="1" applyAlignment="1">
      <alignment horizontal="center" vertical="center" wrapText="1"/>
    </xf>
    <xf numFmtId="3" fontId="5" fillId="0" borderId="11" xfId="5" applyNumberFormat="1" applyFont="1" applyBorder="1" applyAlignment="1">
      <alignment horizontal="center" vertical="center" wrapText="1"/>
    </xf>
    <xf numFmtId="10" fontId="5" fillId="0" borderId="12" xfId="5" applyNumberFormat="1" applyFont="1" applyBorder="1" applyAlignment="1">
      <alignment horizontal="center" vertical="center" wrapText="1"/>
    </xf>
    <xf numFmtId="10" fontId="5" fillId="0" borderId="11" xfId="5" applyNumberFormat="1" applyFont="1" applyBorder="1" applyAlignment="1">
      <alignment horizontal="center" vertical="center" wrapText="1"/>
    </xf>
    <xf numFmtId="3" fontId="5" fillId="2" borderId="13" xfId="5" applyNumberFormat="1" applyFont="1" applyFill="1" applyBorder="1" applyAlignment="1">
      <alignment horizontal="right" vertical="center" wrapText="1"/>
    </xf>
    <xf numFmtId="3" fontId="5" fillId="2" borderId="14" xfId="5" applyNumberFormat="1" applyFont="1" applyFill="1" applyBorder="1" applyAlignment="1">
      <alignment horizontal="right" vertical="center" wrapText="1"/>
    </xf>
    <xf numFmtId="3" fontId="5" fillId="2" borderId="16" xfId="5" applyNumberFormat="1" applyFont="1" applyFill="1" applyBorder="1" applyAlignment="1">
      <alignment horizontal="right" vertical="center" wrapText="1"/>
    </xf>
    <xf numFmtId="10" fontId="5" fillId="2" borderId="16" xfId="5" applyNumberFormat="1" applyFont="1" applyFill="1" applyBorder="1" applyAlignment="1">
      <alignment horizontal="center" vertical="center" wrapText="1"/>
    </xf>
    <xf numFmtId="3" fontId="5" fillId="0" borderId="17" xfId="5" applyNumberFormat="1" applyFont="1" applyBorder="1" applyAlignment="1">
      <alignment horizontal="right" vertical="center" wrapText="1"/>
    </xf>
    <xf numFmtId="3" fontId="5" fillId="0" borderId="18" xfId="5" applyNumberFormat="1" applyFont="1" applyBorder="1" applyAlignment="1">
      <alignment horizontal="right" vertical="center" wrapText="1"/>
    </xf>
    <xf numFmtId="3" fontId="5" fillId="0" borderId="12" xfId="5" applyNumberFormat="1" applyFont="1" applyBorder="1" applyAlignment="1">
      <alignment horizontal="right" vertical="center" wrapText="1"/>
    </xf>
    <xf numFmtId="3" fontId="6" fillId="0" borderId="13" xfId="5" applyNumberFormat="1" applyFont="1" applyBorder="1" applyAlignment="1">
      <alignment horizontal="right" vertical="top" wrapText="1"/>
    </xf>
    <xf numFmtId="3" fontId="6" fillId="0" borderId="14" xfId="5" applyNumberFormat="1" applyFont="1" applyBorder="1" applyAlignment="1">
      <alignment horizontal="right" vertical="top" wrapText="1"/>
    </xf>
    <xf numFmtId="3" fontId="6" fillId="0" borderId="0" xfId="5" applyNumberFormat="1" applyFont="1" applyAlignment="1">
      <alignment horizontal="left" vertical="center" wrapText="1"/>
    </xf>
    <xf numFmtId="3" fontId="6" fillId="0" borderId="0" xfId="5" applyNumberFormat="1" applyFont="1" applyAlignment="1">
      <alignment horizontal="right" vertical="top" wrapText="1"/>
    </xf>
    <xf numFmtId="3" fontId="6" fillId="0" borderId="15" xfId="5" applyNumberFormat="1" applyFont="1" applyBorder="1" applyAlignment="1">
      <alignment horizontal="left" vertical="top" wrapText="1"/>
    </xf>
    <xf numFmtId="3" fontId="6" fillId="0" borderId="16" xfId="5" applyNumberFormat="1" applyFont="1" applyBorder="1" applyAlignment="1">
      <alignment horizontal="right" vertical="top" wrapText="1"/>
    </xf>
    <xf numFmtId="10" fontId="6" fillId="0" borderId="16" xfId="5" applyNumberFormat="1" applyFont="1" applyBorder="1" applyAlignment="1">
      <alignment horizontal="center" vertical="top" wrapText="1"/>
    </xf>
    <xf numFmtId="3" fontId="6" fillId="0" borderId="0" xfId="5" applyNumberFormat="1" applyFont="1" applyAlignment="1">
      <alignment horizontal="left" vertical="top" wrapText="1"/>
    </xf>
    <xf numFmtId="3" fontId="6" fillId="0" borderId="21" xfId="5" applyNumberFormat="1" applyFont="1" applyBorder="1" applyAlignment="1">
      <alignment horizontal="right" vertical="top" wrapText="1"/>
    </xf>
    <xf numFmtId="3" fontId="5" fillId="0" borderId="22" xfId="5" applyNumberFormat="1" applyFont="1" applyBorder="1" applyAlignment="1">
      <alignment horizontal="right" vertical="top" wrapText="1"/>
    </xf>
    <xf numFmtId="3" fontId="6" fillId="0" borderId="23" xfId="5" applyNumberFormat="1" applyFont="1" applyBorder="1" applyAlignment="1">
      <alignment horizontal="left" vertical="top" wrapText="1"/>
    </xf>
    <xf numFmtId="3" fontId="5" fillId="0" borderId="25" xfId="5" applyNumberFormat="1" applyFont="1" applyBorder="1" applyAlignment="1">
      <alignment horizontal="right" vertical="top" wrapText="1"/>
    </xf>
    <xf numFmtId="10" fontId="5" fillId="0" borderId="25" xfId="5" applyNumberFormat="1" applyFont="1" applyBorder="1" applyAlignment="1">
      <alignment horizontal="center" vertical="top" wrapText="1"/>
    </xf>
    <xf numFmtId="10" fontId="5" fillId="0" borderId="26" xfId="5" applyNumberFormat="1" applyFont="1" applyBorder="1" applyAlignment="1">
      <alignment horizontal="center" vertical="top" wrapText="1"/>
    </xf>
    <xf numFmtId="3" fontId="6" fillId="0" borderId="27" xfId="5" applyNumberFormat="1" applyFont="1" applyBorder="1" applyAlignment="1">
      <alignment horizontal="right" vertical="top" wrapText="1"/>
    </xf>
    <xf numFmtId="3" fontId="5" fillId="0" borderId="14" xfId="5" applyNumberFormat="1" applyFont="1" applyBorder="1" applyAlignment="1">
      <alignment horizontal="right" vertical="top" wrapText="1"/>
    </xf>
    <xf numFmtId="3" fontId="6" fillId="0" borderId="15" xfId="5" applyNumberFormat="1" applyFont="1" applyBorder="1" applyAlignment="1">
      <alignment horizontal="left" vertical="center" wrapText="1"/>
    </xf>
    <xf numFmtId="3" fontId="6" fillId="0" borderId="28" xfId="5" applyNumberFormat="1" applyFont="1" applyBorder="1" applyAlignment="1">
      <alignment horizontal="right" vertical="top" wrapText="1"/>
    </xf>
    <xf numFmtId="10" fontId="6" fillId="0" borderId="28" xfId="5" applyNumberFormat="1" applyFont="1" applyBorder="1" applyAlignment="1">
      <alignment horizontal="center" vertical="top" wrapText="1"/>
    </xf>
    <xf numFmtId="3" fontId="6" fillId="0" borderId="29" xfId="5" applyNumberFormat="1" applyFont="1" applyBorder="1" applyAlignment="1">
      <alignment horizontal="right" vertical="top" wrapText="1"/>
    </xf>
    <xf numFmtId="3" fontId="6" fillId="0" borderId="30" xfId="5" applyNumberFormat="1" applyFont="1" applyBorder="1" applyAlignment="1">
      <alignment horizontal="right" vertical="top" wrapText="1"/>
    </xf>
    <xf numFmtId="10" fontId="6" fillId="0" borderId="30" xfId="5" applyNumberFormat="1" applyFont="1" applyBorder="1" applyAlignment="1">
      <alignment horizontal="center" vertical="top" wrapText="1"/>
    </xf>
    <xf numFmtId="3" fontId="5" fillId="0" borderId="12" xfId="5" applyNumberFormat="1" applyFont="1" applyBorder="1" applyAlignment="1">
      <alignment horizontal="right" vertical="top" wrapText="1"/>
    </xf>
    <xf numFmtId="3" fontId="5" fillId="0" borderId="13" xfId="5" applyNumberFormat="1" applyFont="1" applyBorder="1" applyAlignment="1">
      <alignment horizontal="right" vertical="center" wrapText="1"/>
    </xf>
    <xf numFmtId="3" fontId="5" fillId="0" borderId="14" xfId="5" applyNumberFormat="1" applyFont="1" applyBorder="1" applyAlignment="1">
      <alignment horizontal="right" vertical="center" wrapText="1"/>
    </xf>
    <xf numFmtId="3" fontId="5" fillId="0" borderId="0" xfId="5" applyNumberFormat="1" applyFont="1" applyAlignment="1">
      <alignment horizontal="left" vertical="center" wrapText="1"/>
    </xf>
    <xf numFmtId="3" fontId="6" fillId="0" borderId="16" xfId="5" applyNumberFormat="1" applyFont="1" applyBorder="1" applyAlignment="1">
      <alignment horizontal="right" vertical="center" wrapText="1"/>
    </xf>
    <xf numFmtId="3" fontId="5" fillId="0" borderId="16" xfId="5" applyNumberFormat="1" applyFont="1" applyBorder="1" applyAlignment="1">
      <alignment horizontal="right" vertical="center" wrapText="1"/>
    </xf>
    <xf numFmtId="3" fontId="6" fillId="0" borderId="12" xfId="5" applyNumberFormat="1" applyFont="1" applyBorder="1" applyAlignment="1">
      <alignment horizontal="left" vertical="top" wrapText="1"/>
    </xf>
    <xf numFmtId="0" fontId="1" fillId="0" borderId="31" xfId="5" applyBorder="1"/>
    <xf numFmtId="0" fontId="1" fillId="0" borderId="32" xfId="5" applyBorder="1"/>
    <xf numFmtId="0" fontId="1" fillId="0" borderId="1" xfId="5" applyBorder="1" applyAlignment="1">
      <alignment horizontal="left"/>
    </xf>
    <xf numFmtId="0" fontId="1" fillId="0" borderId="1" xfId="5" applyBorder="1"/>
    <xf numFmtId="0" fontId="1" fillId="0" borderId="33" xfId="5" applyBorder="1" applyAlignment="1">
      <alignment horizontal="left"/>
    </xf>
    <xf numFmtId="0" fontId="1" fillId="0" borderId="34" xfId="5" applyBorder="1"/>
    <xf numFmtId="0" fontId="1" fillId="0" borderId="34" xfId="5" applyBorder="1" applyAlignment="1">
      <alignment horizontal="center"/>
    </xf>
    <xf numFmtId="3" fontId="7" fillId="0" borderId="0" xfId="5" applyNumberFormat="1" applyFont="1" applyAlignment="1">
      <alignment horizontal="right" vertical="center" wrapText="1"/>
    </xf>
    <xf numFmtId="3" fontId="5" fillId="0" borderId="19" xfId="5" applyNumberFormat="1" applyFont="1" applyBorder="1" applyAlignment="1">
      <alignment horizontal="left" vertical="center" wrapText="1"/>
    </xf>
    <xf numFmtId="0" fontId="1" fillId="0" borderId="19" xfId="5" applyBorder="1" applyAlignment="1">
      <alignment vertical="center" wrapText="1"/>
    </xf>
    <xf numFmtId="0" fontId="1" fillId="0" borderId="20" xfId="5" applyBorder="1" applyAlignment="1">
      <alignment vertical="center" wrapText="1"/>
    </xf>
    <xf numFmtId="3" fontId="5" fillId="0" borderId="12" xfId="5" applyNumberFormat="1" applyFont="1" applyBorder="1" applyAlignment="1">
      <alignment horizontal="left" vertical="center" wrapText="1"/>
    </xf>
    <xf numFmtId="0" fontId="1" fillId="0" borderId="12" xfId="5" applyBorder="1" applyAlignment="1">
      <alignment vertical="center" wrapText="1"/>
    </xf>
    <xf numFmtId="3" fontId="5" fillId="0" borderId="23" xfId="5" applyNumberFormat="1" applyFont="1" applyBorder="1" applyAlignment="1">
      <alignment horizontal="left" vertical="center" wrapText="1"/>
    </xf>
    <xf numFmtId="3" fontId="5" fillId="0" borderId="24" xfId="5" applyNumberFormat="1" applyFont="1" applyBorder="1" applyAlignment="1">
      <alignment horizontal="left" vertical="center" wrapText="1"/>
    </xf>
    <xf numFmtId="3" fontId="5" fillId="2" borderId="0" xfId="5" applyNumberFormat="1" applyFont="1" applyFill="1" applyAlignment="1">
      <alignment horizontal="left" vertical="center" wrapText="1"/>
    </xf>
    <xf numFmtId="0" fontId="1" fillId="2" borderId="0" xfId="5" applyFill="1" applyAlignment="1">
      <alignment vertical="center" wrapText="1"/>
    </xf>
    <xf numFmtId="0" fontId="1" fillId="2" borderId="15" xfId="5" applyFill="1" applyBorder="1" applyAlignment="1">
      <alignment vertical="center" wrapText="1"/>
    </xf>
    <xf numFmtId="0" fontId="4" fillId="0" borderId="2" xfId="5" applyFont="1" applyBorder="1" applyAlignment="1">
      <alignment horizontal="center" vertical="center" wrapText="1"/>
    </xf>
    <xf numFmtId="0" fontId="1" fillId="0" borderId="3" xfId="5" applyBorder="1" applyAlignment="1">
      <alignment horizontal="center" vertical="center" wrapText="1"/>
    </xf>
    <xf numFmtId="0" fontId="3" fillId="0" borderId="2" xfId="5" applyFont="1" applyBorder="1" applyAlignment="1">
      <alignment horizontal="center"/>
    </xf>
    <xf numFmtId="0" fontId="3" fillId="0" borderId="4" xfId="5" applyFont="1" applyBorder="1" applyAlignment="1">
      <alignment horizontal="center"/>
    </xf>
    <xf numFmtId="0" fontId="3" fillId="0" borderId="3" xfId="5" applyFont="1" applyBorder="1" applyAlignment="1">
      <alignment horizontal="center"/>
    </xf>
    <xf numFmtId="0" fontId="5" fillId="0" borderId="9" xfId="5" applyFont="1" applyBorder="1" applyAlignment="1">
      <alignment horizontal="center" vertical="center" wrapText="1"/>
    </xf>
    <xf numFmtId="0" fontId="1" fillId="0" borderId="10" xfId="5" applyBorder="1" applyAlignment="1">
      <alignment horizontal="center" vertical="center" wrapText="1"/>
    </xf>
    <xf numFmtId="0" fontId="2" fillId="0" borderId="0" xfId="5" applyFont="1" applyAlignment="1">
      <alignment horizontal="center" wrapText="1"/>
    </xf>
    <xf numFmtId="0" fontId="1" fillId="0" borderId="0" xfId="5" applyAlignment="1">
      <alignment wrapText="1"/>
    </xf>
    <xf numFmtId="0" fontId="3" fillId="0" borderId="2" xfId="5" applyFont="1" applyBorder="1" applyAlignment="1">
      <alignment horizontal="center" vertical="center"/>
    </xf>
    <xf numFmtId="0" fontId="1" fillId="0" borderId="3" xfId="5" applyBorder="1" applyAlignment="1">
      <alignment horizontal="center" vertical="center"/>
    </xf>
    <xf numFmtId="0" fontId="4" fillId="0" borderId="2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</cellXfs>
  <cellStyles count="10">
    <cellStyle name="Millares 2" xfId="1" xr:uid="{FBF80234-D3D2-4D9D-BB44-FAF41E2DDC0E}"/>
    <cellStyle name="Millares 2 2" xfId="2" xr:uid="{35BB99BA-1600-4C47-895A-25F03531306C}"/>
    <cellStyle name="Moneda 2" xfId="3" xr:uid="{EBCB63F7-F4A0-4C6B-BE0F-A86A52774003}"/>
    <cellStyle name="Moneda 2 2" xfId="4" xr:uid="{25C635C5-C439-4D49-B37C-540FAD3DAB71}"/>
    <cellStyle name="Normal" xfId="0" builtinId="0"/>
    <cellStyle name="Normal 2" xfId="5" xr:uid="{15515648-F850-489B-AE39-DCD97AEC3788}"/>
    <cellStyle name="Normal 3" xfId="6" xr:uid="{337D81B9-9A05-410E-B4A8-C0E20F108658}"/>
    <cellStyle name="Normal 4" xfId="7" xr:uid="{9699178A-BEDD-48D8-927D-31C39E5EDD17}"/>
    <cellStyle name="Normal 5" xfId="8" xr:uid="{DC18B022-E873-4C05-AD75-35117736C7F1}"/>
    <cellStyle name="Porcentaje 2" xfId="9" xr:uid="{8D4F64CC-511A-4F68-889B-A883D3A423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0ABD6-A2F3-4346-9573-DB7318AFE16E}">
  <sheetPr>
    <pageSetUpPr fitToPage="1"/>
  </sheetPr>
  <dimension ref="A2:AG60"/>
  <sheetViews>
    <sheetView showGridLines="0" tabSelected="1" topLeftCell="A16" zoomScaleNormal="100" workbookViewId="0">
      <pane xSplit="7" topLeftCell="X1" activePane="topRight" state="frozen"/>
      <selection activeCell="A6" sqref="A6"/>
      <selection pane="topRight" activeCell="AD26" sqref="AD26"/>
    </sheetView>
  </sheetViews>
  <sheetFormatPr baseColWidth="10" defaultColWidth="9.140625" defaultRowHeight="12.75" x14ac:dyDescent="0.2"/>
  <cols>
    <col min="1" max="1" width="3" style="1" customWidth="1"/>
    <col min="2" max="2" width="4.140625" style="1" customWidth="1"/>
    <col min="3" max="3" width="2.5703125" style="1" customWidth="1"/>
    <col min="4" max="4" width="0.140625" style="2" customWidth="1"/>
    <col min="5" max="5" width="3.42578125" style="1" customWidth="1"/>
    <col min="6" max="6" width="56.5703125" style="2" bestFit="1" customWidth="1"/>
    <col min="7" max="29" width="18" style="1" customWidth="1"/>
    <col min="30" max="30" width="16.5703125" style="1" bestFit="1" customWidth="1"/>
    <col min="31" max="31" width="13.42578125" style="1" bestFit="1" customWidth="1"/>
    <col min="32" max="32" width="18.42578125" style="1" bestFit="1" customWidth="1"/>
    <col min="33" max="33" width="12.7109375" style="1" bestFit="1" customWidth="1"/>
    <col min="34" max="34" width="12" style="1" bestFit="1" customWidth="1"/>
    <col min="35" max="16384" width="9.140625" style="1"/>
  </cols>
  <sheetData>
    <row r="2" spans="1:33" ht="22.5" customHeight="1" x14ac:dyDescent="0.25">
      <c r="A2" s="73" t="s">
        <v>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</row>
    <row r="3" spans="1:33" ht="24.75" customHeight="1" x14ac:dyDescent="0.25">
      <c r="B3" s="73" t="s">
        <v>5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4"/>
      <c r="AE3" s="74"/>
      <c r="AF3" s="74"/>
      <c r="AG3" s="74"/>
    </row>
    <row r="4" spans="1:33" ht="11.25" customHeight="1" x14ac:dyDescent="0.2"/>
    <row r="5" spans="1:33" x14ac:dyDescent="0.2"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33" ht="13.5" thickBot="1" x14ac:dyDescent="0.25"/>
    <row r="7" spans="1:33" ht="15.75" customHeight="1" thickBot="1" x14ac:dyDescent="0.3">
      <c r="H7" s="68" t="s">
        <v>6</v>
      </c>
      <c r="I7" s="70"/>
      <c r="J7" s="68" t="s">
        <v>7</v>
      </c>
      <c r="K7" s="70"/>
      <c r="L7" s="75" t="s">
        <v>8</v>
      </c>
      <c r="M7" s="76"/>
      <c r="N7" s="77" t="s">
        <v>9</v>
      </c>
      <c r="O7" s="78"/>
      <c r="P7" s="77" t="s">
        <v>10</v>
      </c>
      <c r="Q7" s="78"/>
      <c r="R7" s="66" t="s">
        <v>11</v>
      </c>
      <c r="S7" s="67"/>
      <c r="T7" s="66" t="s">
        <v>12</v>
      </c>
      <c r="U7" s="67"/>
      <c r="V7" s="66" t="s">
        <v>13</v>
      </c>
      <c r="W7" s="67"/>
      <c r="X7" s="66" t="s">
        <v>14</v>
      </c>
      <c r="Y7" s="67"/>
      <c r="Z7" s="66" t="s">
        <v>15</v>
      </c>
      <c r="AA7" s="67"/>
      <c r="AB7" s="66" t="s">
        <v>16</v>
      </c>
      <c r="AC7" s="67"/>
      <c r="AD7" s="68" t="s">
        <v>17</v>
      </c>
      <c r="AE7" s="69"/>
      <c r="AF7" s="69"/>
      <c r="AG7" s="70"/>
    </row>
    <row r="8" spans="1:33" ht="51.75" customHeight="1" thickBot="1" x14ac:dyDescent="0.25">
      <c r="B8" s="4" t="s">
        <v>18</v>
      </c>
      <c r="C8" s="5" t="s">
        <v>19</v>
      </c>
      <c r="D8" s="5"/>
      <c r="E8" s="5" t="s">
        <v>20</v>
      </c>
      <c r="F8" s="5" t="s">
        <v>21</v>
      </c>
      <c r="G8" s="5" t="s">
        <v>22</v>
      </c>
      <c r="H8" s="5" t="s">
        <v>23</v>
      </c>
      <c r="I8" s="5" t="s">
        <v>24</v>
      </c>
      <c r="J8" s="5" t="s">
        <v>23</v>
      </c>
      <c r="K8" s="5" t="s">
        <v>24</v>
      </c>
      <c r="L8" s="5" t="s">
        <v>23</v>
      </c>
      <c r="M8" s="5" t="s">
        <v>24</v>
      </c>
      <c r="N8" s="5" t="s">
        <v>23</v>
      </c>
      <c r="O8" s="5" t="s">
        <v>24</v>
      </c>
      <c r="P8" s="5" t="s">
        <v>23</v>
      </c>
      <c r="Q8" s="5" t="s">
        <v>24</v>
      </c>
      <c r="R8" s="5" t="s">
        <v>23</v>
      </c>
      <c r="S8" s="5" t="s">
        <v>24</v>
      </c>
      <c r="T8" s="5" t="s">
        <v>23</v>
      </c>
      <c r="U8" s="5" t="s">
        <v>24</v>
      </c>
      <c r="V8" s="5" t="s">
        <v>23</v>
      </c>
      <c r="W8" s="5" t="s">
        <v>24</v>
      </c>
      <c r="X8" s="5" t="s">
        <v>23</v>
      </c>
      <c r="Y8" s="5" t="s">
        <v>24</v>
      </c>
      <c r="Z8" s="5" t="s">
        <v>23</v>
      </c>
      <c r="AA8" s="5" t="s">
        <v>24</v>
      </c>
      <c r="AB8" s="5" t="s">
        <v>23</v>
      </c>
      <c r="AC8" s="5" t="s">
        <v>24</v>
      </c>
      <c r="AD8" s="5" t="s">
        <v>23</v>
      </c>
      <c r="AE8" s="5" t="s">
        <v>25</v>
      </c>
      <c r="AF8" s="5" t="s">
        <v>24</v>
      </c>
      <c r="AG8" s="5" t="s">
        <v>26</v>
      </c>
    </row>
    <row r="9" spans="1:33" ht="34.5" customHeight="1" x14ac:dyDescent="0.2">
      <c r="B9" s="6"/>
      <c r="C9" s="7"/>
      <c r="D9" s="8"/>
      <c r="E9" s="71" t="s">
        <v>27</v>
      </c>
      <c r="F9" s="72"/>
      <c r="G9" s="9">
        <f>+G10+G43</f>
        <v>515913755933</v>
      </c>
      <c r="H9" s="9">
        <f>+H10+H43</f>
        <v>34351586630.429996</v>
      </c>
      <c r="I9" s="9">
        <v>32981342654.259998</v>
      </c>
      <c r="J9" s="9">
        <v>67695550954.800003</v>
      </c>
      <c r="K9" s="9">
        <v>65710089247.699997</v>
      </c>
      <c r="L9" s="9">
        <v>104138497975.34001</v>
      </c>
      <c r="M9" s="9">
        <v>101050625063.66</v>
      </c>
      <c r="N9" s="9">
        <v>139103029872.15002</v>
      </c>
      <c r="O9" s="9">
        <v>136145947453.05998</v>
      </c>
      <c r="P9" s="9">
        <v>178843430646.92999</v>
      </c>
      <c r="Q9" s="9">
        <v>175819300014.16995</v>
      </c>
      <c r="R9" s="9">
        <v>234737029277.46002</v>
      </c>
      <c r="S9" s="9">
        <v>231820257095.17999</v>
      </c>
      <c r="T9" s="9">
        <f>+T10+T43</f>
        <v>273304239969.63</v>
      </c>
      <c r="U9" s="9">
        <f>+U10+U43</f>
        <v>270622122514.42999</v>
      </c>
      <c r="V9" s="9">
        <v>313631064543.02997</v>
      </c>
      <c r="W9" s="9">
        <v>310798247183.07001</v>
      </c>
      <c r="X9" s="9">
        <f>+X10+X43</f>
        <v>353935019024.76996</v>
      </c>
      <c r="Y9" s="9">
        <f>+Y10+Y43</f>
        <v>351906834490.45996</v>
      </c>
      <c r="Z9" s="9">
        <v>393916955485.52002</v>
      </c>
      <c r="AA9" s="9">
        <v>392072287544.78003</v>
      </c>
      <c r="AB9" s="9">
        <f>+AB10+AB43</f>
        <v>436713501948.72003</v>
      </c>
      <c r="AC9" s="9">
        <v>434466545677.19</v>
      </c>
      <c r="AD9" s="9">
        <f>+AD10+AD43</f>
        <v>509527222525.73999</v>
      </c>
      <c r="AE9" s="10">
        <f t="shared" ref="AE9:AE35" si="0">+AD9/G9</f>
        <v>0.98762092823884806</v>
      </c>
      <c r="AF9" s="9">
        <f>+AF10+AF43</f>
        <v>509448804396.2901</v>
      </c>
      <c r="AG9" s="11">
        <f t="shared" ref="AG9:AG35" si="1">+AF9/G9</f>
        <v>0.98746892971477684</v>
      </c>
    </row>
    <row r="10" spans="1:33" ht="23.1" customHeight="1" x14ac:dyDescent="0.2">
      <c r="B10" s="12">
        <v>1</v>
      </c>
      <c r="C10" s="13"/>
      <c r="D10" s="63" t="s">
        <v>28</v>
      </c>
      <c r="E10" s="64"/>
      <c r="F10" s="65"/>
      <c r="G10" s="14">
        <f>+G11+G16+G26+G35+G41</f>
        <v>511319286641</v>
      </c>
      <c r="H10" s="14">
        <f>+H11+H16+H26+H35+H41</f>
        <v>34230110136.129997</v>
      </c>
      <c r="I10" s="14">
        <v>32859866159.959999</v>
      </c>
      <c r="J10" s="14">
        <v>67574074460.5</v>
      </c>
      <c r="K10" s="14">
        <v>65588612753.399994</v>
      </c>
      <c r="L10" s="14">
        <v>103807888429.32001</v>
      </c>
      <c r="M10" s="14">
        <v>100720015517.64</v>
      </c>
      <c r="N10" s="14">
        <v>138666875946.95001</v>
      </c>
      <c r="O10" s="14">
        <v>135709793527.85999</v>
      </c>
      <c r="P10" s="14">
        <v>178291078674.04999</v>
      </c>
      <c r="Q10" s="14">
        <v>175266948041.28995</v>
      </c>
      <c r="R10" s="14">
        <v>234176708571.06003</v>
      </c>
      <c r="S10" s="14">
        <v>231259936388.78</v>
      </c>
      <c r="T10" s="14">
        <f>+T11+T16+T26+T35+T41</f>
        <v>272441824114</v>
      </c>
      <c r="U10" s="14">
        <f>+U11+U16+U26+U35+U41</f>
        <v>269759706658.79999</v>
      </c>
      <c r="V10" s="14">
        <v>312764122553.62994</v>
      </c>
      <c r="W10" s="14">
        <v>309931305193.66998</v>
      </c>
      <c r="X10" s="14">
        <f>+X11+X16+X26+X35+X41</f>
        <v>352825262794.33997</v>
      </c>
      <c r="Y10" s="14">
        <f>+Y11+Y16+Y26+Y35+Y41</f>
        <v>350797078260.02997</v>
      </c>
      <c r="Z10" s="14">
        <v>392802661041.67004</v>
      </c>
      <c r="AA10" s="14">
        <v>390957993100.93005</v>
      </c>
      <c r="AB10" s="14">
        <f>+AB11+AB16+AB26+AB35+AB41</f>
        <v>435469804610.17004</v>
      </c>
      <c r="AC10" s="14">
        <v>433222848338.64001</v>
      </c>
      <c r="AD10" s="14">
        <f>+AD11+AD16+AD26+AD35+AD41</f>
        <v>507954896854.03998</v>
      </c>
      <c r="AE10" s="15">
        <f t="shared" si="0"/>
        <v>0.99342017820399142</v>
      </c>
      <c r="AF10" s="14">
        <f>+AF11+AF16+AF26+AF35+AF41</f>
        <v>507876478724.59009</v>
      </c>
      <c r="AG10" s="15">
        <f t="shared" si="1"/>
        <v>0.99326681389425642</v>
      </c>
    </row>
    <row r="11" spans="1:33" ht="23.1" customHeight="1" x14ac:dyDescent="0.2">
      <c r="B11" s="16"/>
      <c r="C11" s="17">
        <v>1</v>
      </c>
      <c r="D11" s="56" t="s">
        <v>0</v>
      </c>
      <c r="E11" s="57"/>
      <c r="F11" s="58"/>
      <c r="G11" s="18">
        <f>SUM(G12:G15)</f>
        <v>491197276434</v>
      </c>
      <c r="H11" s="18">
        <f>SUM(H12:H15)</f>
        <v>32392075849.749996</v>
      </c>
      <c r="I11" s="18">
        <v>32392014881.66</v>
      </c>
      <c r="J11" s="18">
        <v>64553871189.090004</v>
      </c>
      <c r="K11" s="18">
        <v>64553810221</v>
      </c>
      <c r="L11" s="18">
        <v>98767375098.050003</v>
      </c>
      <c r="M11" s="18">
        <v>98767314129.960007</v>
      </c>
      <c r="N11" s="18">
        <v>132501795512.42</v>
      </c>
      <c r="O11" s="18">
        <v>132501369514.17</v>
      </c>
      <c r="P11" s="18">
        <v>171105623224.57999</v>
      </c>
      <c r="Q11" s="18">
        <v>171105197226.32999</v>
      </c>
      <c r="R11" s="18">
        <v>226166557347.54001</v>
      </c>
      <c r="S11" s="18">
        <v>226166131349.29001</v>
      </c>
      <c r="T11" s="18">
        <f>SUM(T12:T15)</f>
        <v>263563100074.39999</v>
      </c>
      <c r="U11" s="18">
        <f>SUM(U12:U15)</f>
        <v>263562674076.14999</v>
      </c>
      <c r="V11" s="18">
        <v>302948767856.56</v>
      </c>
      <c r="W11" s="18">
        <v>302518538931.63</v>
      </c>
      <c r="X11" s="18">
        <f>SUM(X12:X15)</f>
        <v>342109047045.82996</v>
      </c>
      <c r="Y11" s="18">
        <f>SUM(Y12:Y15)</f>
        <v>342008621047.38</v>
      </c>
      <c r="Z11" s="18">
        <v>381081689869.29004</v>
      </c>
      <c r="AA11" s="18">
        <v>380981263870.84003</v>
      </c>
      <c r="AB11" s="18">
        <f>SUM(AB12:AB15)</f>
        <v>422255602191.60999</v>
      </c>
      <c r="AC11" s="18">
        <v>422255176193.16003</v>
      </c>
      <c r="AD11" s="18">
        <f>SUM(AD12:AD15)</f>
        <v>490519242028.77997</v>
      </c>
      <c r="AE11" s="10">
        <f t="shared" si="0"/>
        <v>0.99861962914342195</v>
      </c>
      <c r="AF11" s="18">
        <f>SUM(AF12:AF15)</f>
        <v>490518816030.33002</v>
      </c>
      <c r="AG11" s="10">
        <f t="shared" si="1"/>
        <v>0.99861876187792509</v>
      </c>
    </row>
    <row r="12" spans="1:33" ht="20.100000000000001" customHeight="1" x14ac:dyDescent="0.2">
      <c r="B12" s="19">
        <v>1</v>
      </c>
      <c r="C12" s="20">
        <v>1</v>
      </c>
      <c r="D12" s="21"/>
      <c r="E12" s="22">
        <v>1</v>
      </c>
      <c r="F12" s="23" t="s">
        <v>29</v>
      </c>
      <c r="G12" s="24">
        <v>487345659150</v>
      </c>
      <c r="H12" s="24">
        <v>32141080644.599998</v>
      </c>
      <c r="I12" s="24">
        <v>32141019899.900002</v>
      </c>
      <c r="J12" s="24">
        <v>64068902594.910004</v>
      </c>
      <c r="K12" s="24">
        <v>64068841850.209999</v>
      </c>
      <c r="L12" s="24">
        <v>98019760066.080002</v>
      </c>
      <c r="M12" s="24">
        <v>98019699321.380005</v>
      </c>
      <c r="N12" s="24">
        <v>131481408164.63</v>
      </c>
      <c r="O12" s="24">
        <v>131481297911.28</v>
      </c>
      <c r="P12" s="24">
        <v>169792670074.95999</v>
      </c>
      <c r="Q12" s="24">
        <v>169792559821.60999</v>
      </c>
      <c r="R12" s="24">
        <v>224503824117.35001</v>
      </c>
      <c r="S12" s="24">
        <v>224503713864</v>
      </c>
      <c r="T12" s="24">
        <v>261617016960.01001</v>
      </c>
      <c r="U12" s="24">
        <v>261616906706.66</v>
      </c>
      <c r="V12" s="24">
        <v>300687174955.56</v>
      </c>
      <c r="W12" s="24">
        <v>300258056435.01001</v>
      </c>
      <c r="X12" s="24">
        <v>339518870118.42999</v>
      </c>
      <c r="Y12" s="24">
        <v>339418759864.88</v>
      </c>
      <c r="Z12" s="24">
        <v>378140318573.54999</v>
      </c>
      <c r="AA12" s="24">
        <v>378040208320</v>
      </c>
      <c r="AB12" s="24">
        <v>418979670114.94</v>
      </c>
      <c r="AC12" s="24">
        <v>418979559861.39001</v>
      </c>
      <c r="AD12" s="24">
        <v>486798073852.5</v>
      </c>
      <c r="AE12" s="25">
        <f t="shared" si="0"/>
        <v>0.99887639237732195</v>
      </c>
      <c r="AF12" s="24">
        <v>486797963598.95001</v>
      </c>
      <c r="AG12" s="25">
        <f t="shared" si="1"/>
        <v>0.9988761661445692</v>
      </c>
    </row>
    <row r="13" spans="1:33" ht="20.100000000000001" customHeight="1" x14ac:dyDescent="0.2">
      <c r="B13" s="19"/>
      <c r="C13" s="20"/>
      <c r="D13" s="26"/>
      <c r="E13" s="22">
        <v>3</v>
      </c>
      <c r="F13" s="23" t="s">
        <v>30</v>
      </c>
      <c r="G13" s="24">
        <v>522788316</v>
      </c>
      <c r="H13" s="24">
        <v>29309921.280000001</v>
      </c>
      <c r="I13" s="24">
        <v>29309866.48</v>
      </c>
      <c r="J13" s="24">
        <v>46808442.280000001</v>
      </c>
      <c r="K13" s="24">
        <v>46808387.479999997</v>
      </c>
      <c r="L13" s="24">
        <v>60467582.399999999</v>
      </c>
      <c r="M13" s="24">
        <v>60467527.600000001</v>
      </c>
      <c r="N13" s="24">
        <v>99639501.620000005</v>
      </c>
      <c r="O13" s="24">
        <v>99323925.310000002</v>
      </c>
      <c r="P13" s="24">
        <v>143024557.40000001</v>
      </c>
      <c r="Q13" s="24">
        <v>142708981.09</v>
      </c>
      <c r="R13" s="24">
        <v>193122866.78999999</v>
      </c>
      <c r="S13" s="24">
        <v>192807290.47999999</v>
      </c>
      <c r="T13" s="24">
        <v>244304892.08000001</v>
      </c>
      <c r="U13" s="24">
        <v>243989315.77000001</v>
      </c>
      <c r="V13" s="24">
        <v>285198389.24000001</v>
      </c>
      <c r="W13" s="24">
        <v>284882812.93000001</v>
      </c>
      <c r="X13" s="24">
        <v>332664199.30000001</v>
      </c>
      <c r="Y13" s="24">
        <v>332348622.99000001</v>
      </c>
      <c r="Z13" s="24">
        <v>383311855.45999998</v>
      </c>
      <c r="AA13" s="24">
        <v>382996279.14999998</v>
      </c>
      <c r="AB13" s="24">
        <v>421459461.25999999</v>
      </c>
      <c r="AC13" s="24">
        <v>421143884.94999999</v>
      </c>
      <c r="AD13" s="24">
        <v>465672858.42000002</v>
      </c>
      <c r="AE13" s="25">
        <f t="shared" si="0"/>
        <v>0.89074840459900406</v>
      </c>
      <c r="AF13" s="24">
        <v>465357282.11000001</v>
      </c>
      <c r="AG13" s="25">
        <f t="shared" si="1"/>
        <v>0.89014476388948216</v>
      </c>
    </row>
    <row r="14" spans="1:33" ht="20.100000000000001" customHeight="1" x14ac:dyDescent="0.2">
      <c r="B14" s="19"/>
      <c r="C14" s="20"/>
      <c r="D14" s="26"/>
      <c r="E14" s="22">
        <v>5</v>
      </c>
      <c r="F14" s="23" t="s">
        <v>31</v>
      </c>
      <c r="G14" s="24">
        <v>3288270968</v>
      </c>
      <c r="H14" s="24">
        <v>221217983.87</v>
      </c>
      <c r="I14" s="24">
        <v>221217815.28</v>
      </c>
      <c r="J14" s="24">
        <v>437225551.89999998</v>
      </c>
      <c r="K14" s="24">
        <v>437225383.31</v>
      </c>
      <c r="L14" s="24">
        <v>685745549.57000005</v>
      </c>
      <c r="M14" s="24">
        <v>685745380.98000002</v>
      </c>
      <c r="N14" s="24">
        <v>918878646.16999996</v>
      </c>
      <c r="O14" s="24">
        <v>918878477.58000004</v>
      </c>
      <c r="P14" s="24">
        <v>1167592092.22</v>
      </c>
      <c r="Q14" s="24">
        <v>1167591923.6300001</v>
      </c>
      <c r="R14" s="24">
        <v>1466806563.4000001</v>
      </c>
      <c r="S14" s="24">
        <v>1466806394.8099999</v>
      </c>
      <c r="T14" s="24">
        <v>1698507122.3099999</v>
      </c>
      <c r="U14" s="24">
        <v>1698506953.72</v>
      </c>
      <c r="V14" s="24">
        <v>1972656111.76</v>
      </c>
      <c r="W14" s="24">
        <v>1971861283.6899998</v>
      </c>
      <c r="X14" s="24">
        <v>2253307028.0999999</v>
      </c>
      <c r="Y14" s="24">
        <v>2253306859.5100002</v>
      </c>
      <c r="Z14" s="24">
        <v>2553012600.2800002</v>
      </c>
      <c r="AA14" s="24">
        <v>2553012431.6900001</v>
      </c>
      <c r="AB14" s="24">
        <v>2848584635.4099998</v>
      </c>
      <c r="AC14" s="24">
        <v>2848584466.8200002</v>
      </c>
      <c r="AD14" s="24">
        <v>3248820197.8600001</v>
      </c>
      <c r="AE14" s="25">
        <f t="shared" si="0"/>
        <v>0.98800257931176683</v>
      </c>
      <c r="AF14" s="24">
        <v>3248820029.27</v>
      </c>
      <c r="AG14" s="25">
        <f t="shared" si="1"/>
        <v>0.98800252804166111</v>
      </c>
    </row>
    <row r="15" spans="1:33" ht="20.100000000000001" customHeight="1" x14ac:dyDescent="0.2">
      <c r="B15" s="19"/>
      <c r="C15" s="20"/>
      <c r="D15" s="26"/>
      <c r="E15" s="22">
        <v>8</v>
      </c>
      <c r="F15" s="23" t="s">
        <v>32</v>
      </c>
      <c r="G15" s="24">
        <v>40558000</v>
      </c>
      <c r="H15" s="24">
        <v>467300</v>
      </c>
      <c r="I15" s="24">
        <v>467300</v>
      </c>
      <c r="J15" s="24">
        <v>934600</v>
      </c>
      <c r="K15" s="24">
        <v>934600</v>
      </c>
      <c r="L15" s="24">
        <v>1401900</v>
      </c>
      <c r="M15" s="24">
        <v>1401900</v>
      </c>
      <c r="N15" s="24">
        <v>1869200</v>
      </c>
      <c r="O15" s="24">
        <v>1869200</v>
      </c>
      <c r="P15" s="24">
        <v>2336500</v>
      </c>
      <c r="Q15" s="24">
        <v>2336500</v>
      </c>
      <c r="R15" s="24">
        <v>2803800</v>
      </c>
      <c r="S15" s="24">
        <v>2803800</v>
      </c>
      <c r="T15" s="24">
        <v>3271100</v>
      </c>
      <c r="U15" s="24">
        <v>3271100</v>
      </c>
      <c r="V15" s="24">
        <v>3738400</v>
      </c>
      <c r="W15" s="24">
        <v>3738400</v>
      </c>
      <c r="X15" s="24">
        <v>4205700</v>
      </c>
      <c r="Y15" s="24">
        <v>4205700</v>
      </c>
      <c r="Z15" s="24">
        <v>5046840</v>
      </c>
      <c r="AA15" s="24">
        <v>5046840</v>
      </c>
      <c r="AB15" s="24">
        <v>5887980</v>
      </c>
      <c r="AC15" s="24">
        <v>5887980</v>
      </c>
      <c r="AD15" s="24">
        <v>6675120</v>
      </c>
      <c r="AE15" s="25">
        <f t="shared" si="0"/>
        <v>0.16458207998422014</v>
      </c>
      <c r="AF15" s="24">
        <v>6675120</v>
      </c>
      <c r="AG15" s="25">
        <f t="shared" si="1"/>
        <v>0.16458207998422014</v>
      </c>
    </row>
    <row r="16" spans="1:33" ht="23.1" customHeight="1" x14ac:dyDescent="0.2">
      <c r="B16" s="16"/>
      <c r="C16" s="17">
        <v>2</v>
      </c>
      <c r="D16" s="56" t="s">
        <v>1</v>
      </c>
      <c r="E16" s="57"/>
      <c r="F16" s="58"/>
      <c r="G16" s="18">
        <f>SUM(G17:G25)</f>
        <v>1879929077</v>
      </c>
      <c r="H16" s="18">
        <f>SUM(H17:H25)</f>
        <v>19090571.68</v>
      </c>
      <c r="I16" s="18">
        <v>12384139.920000002</v>
      </c>
      <c r="J16" s="18">
        <v>221991694.53000003</v>
      </c>
      <c r="K16" s="18">
        <v>46571244.519999996</v>
      </c>
      <c r="L16" s="18">
        <v>374182686.67000002</v>
      </c>
      <c r="M16" s="18">
        <v>268567836.62</v>
      </c>
      <c r="N16" s="18">
        <v>409847323.98000002</v>
      </c>
      <c r="O16" s="18">
        <v>304232473.92999995</v>
      </c>
      <c r="P16" s="18">
        <v>585785928.66000009</v>
      </c>
      <c r="Q16" s="18">
        <v>363977730.61000001</v>
      </c>
      <c r="R16" s="18">
        <v>695774125.92000008</v>
      </c>
      <c r="S16" s="18">
        <v>530299417.87</v>
      </c>
      <c r="T16" s="18">
        <f>SUM(T17:T25)</f>
        <v>811821356.63999987</v>
      </c>
      <c r="U16" s="18">
        <f>SUM(U17:U25)</f>
        <v>622105508.59000003</v>
      </c>
      <c r="V16" s="18">
        <v>905370030.82999992</v>
      </c>
      <c r="W16" s="18">
        <v>715117192.77999997</v>
      </c>
      <c r="X16" s="18">
        <f>SUM(X17:X25)</f>
        <v>1090138110.1199999</v>
      </c>
      <c r="Y16" s="18">
        <f>SUM(Y17:Y25)</f>
        <v>858045998.28999996</v>
      </c>
      <c r="Z16" s="18">
        <v>1376496082.1799998</v>
      </c>
      <c r="AA16" s="18">
        <v>1031612183.45</v>
      </c>
      <c r="AB16" s="18">
        <f>SUM(AB17:AB25)</f>
        <v>1544776781.5200002</v>
      </c>
      <c r="AC16" s="18">
        <v>1158826336.6799998</v>
      </c>
      <c r="AD16" s="18">
        <f>SUM(AD17:AD25)</f>
        <v>1625122963.02</v>
      </c>
      <c r="AE16" s="10">
        <f t="shared" si="0"/>
        <v>0.86445971973228863</v>
      </c>
      <c r="AF16" s="18">
        <f>SUM(AF17:AF25)</f>
        <v>1621133573.1799998</v>
      </c>
      <c r="AG16" s="10">
        <f t="shared" si="1"/>
        <v>0.86233762380387924</v>
      </c>
    </row>
    <row r="17" spans="2:33" ht="20.100000000000001" customHeight="1" x14ac:dyDescent="0.2">
      <c r="B17" s="19"/>
      <c r="C17" s="20"/>
      <c r="D17" s="26"/>
      <c r="E17" s="22">
        <v>1</v>
      </c>
      <c r="F17" s="23" t="s">
        <v>33</v>
      </c>
      <c r="G17" s="24">
        <v>29000000</v>
      </c>
      <c r="H17" s="24">
        <v>1114850.75</v>
      </c>
      <c r="I17" s="24">
        <v>1114850.75</v>
      </c>
      <c r="J17" s="24">
        <v>114810164.15000001</v>
      </c>
      <c r="K17" s="24">
        <v>9195314.1500000004</v>
      </c>
      <c r="L17" s="24">
        <v>118165973.15000001</v>
      </c>
      <c r="M17" s="24">
        <v>12551123.15</v>
      </c>
      <c r="N17" s="24">
        <v>122894103.47</v>
      </c>
      <c r="O17" s="24">
        <v>17279253.469999999</v>
      </c>
      <c r="P17" s="24">
        <v>127765744.91</v>
      </c>
      <c r="Q17" s="24">
        <v>22150894.91</v>
      </c>
      <c r="R17" s="24">
        <v>132543387.59999999</v>
      </c>
      <c r="S17" s="24">
        <v>26928537.600000001</v>
      </c>
      <c r="T17" s="24">
        <v>137388382.25999999</v>
      </c>
      <c r="U17" s="24">
        <v>31773532.260000002</v>
      </c>
      <c r="V17" s="24">
        <v>141967198.97999999</v>
      </c>
      <c r="W17" s="24">
        <v>36352348.979999997</v>
      </c>
      <c r="X17" s="24">
        <v>146454040.37</v>
      </c>
      <c r="Y17" s="24">
        <v>69213266.86999999</v>
      </c>
      <c r="Z17" s="24">
        <v>155736621</v>
      </c>
      <c r="AA17" s="24">
        <v>78495847.5</v>
      </c>
      <c r="AB17" s="24">
        <v>160018015.74000001</v>
      </c>
      <c r="AC17" s="24">
        <v>100552263.23999999</v>
      </c>
      <c r="AD17" s="24">
        <v>165094481.44999999</v>
      </c>
      <c r="AE17" s="25">
        <f t="shared" si="0"/>
        <v>5.6929131534482753</v>
      </c>
      <c r="AF17" s="24">
        <v>165094481.44999999</v>
      </c>
      <c r="AG17" s="25">
        <f t="shared" si="1"/>
        <v>5.6929131534482753</v>
      </c>
    </row>
    <row r="18" spans="2:33" ht="20.100000000000001" customHeight="1" x14ac:dyDescent="0.2">
      <c r="B18" s="19"/>
      <c r="C18" s="20"/>
      <c r="D18" s="26"/>
      <c r="E18" s="22">
        <v>2</v>
      </c>
      <c r="F18" s="23" t="s">
        <v>34</v>
      </c>
      <c r="G18" s="24">
        <v>143985050</v>
      </c>
      <c r="H18" s="24">
        <v>0</v>
      </c>
      <c r="I18" s="24">
        <v>0</v>
      </c>
      <c r="J18" s="24">
        <v>69403</v>
      </c>
      <c r="K18" s="24">
        <v>69403</v>
      </c>
      <c r="L18" s="24">
        <v>363344</v>
      </c>
      <c r="M18" s="24">
        <v>363344</v>
      </c>
      <c r="N18" s="24">
        <v>3879754.27</v>
      </c>
      <c r="O18" s="24">
        <v>3879754.27</v>
      </c>
      <c r="P18" s="24">
        <v>3879754.27</v>
      </c>
      <c r="Q18" s="24">
        <v>3879754.27</v>
      </c>
      <c r="R18" s="24">
        <v>3879754.27</v>
      </c>
      <c r="S18" s="24">
        <v>3879754.27</v>
      </c>
      <c r="T18" s="24">
        <v>4338004.29</v>
      </c>
      <c r="U18" s="24">
        <v>4338004.29</v>
      </c>
      <c r="V18" s="24">
        <v>12512752.289999999</v>
      </c>
      <c r="W18" s="24">
        <v>6607504.29</v>
      </c>
      <c r="X18" s="24">
        <v>15097381.289999999</v>
      </c>
      <c r="Y18" s="24">
        <v>9192133.2899999991</v>
      </c>
      <c r="Z18" s="24">
        <v>65595120.289999999</v>
      </c>
      <c r="AA18" s="24">
        <v>20228356.289999999</v>
      </c>
      <c r="AB18" s="24">
        <v>65665120.289999999</v>
      </c>
      <c r="AC18" s="24">
        <v>52829640.289999999</v>
      </c>
      <c r="AD18" s="24">
        <v>101670992.29000001</v>
      </c>
      <c r="AE18" s="25">
        <f t="shared" si="0"/>
        <v>0.70612186674936051</v>
      </c>
      <c r="AF18" s="24">
        <v>101670992.29000001</v>
      </c>
      <c r="AG18" s="25">
        <f t="shared" si="1"/>
        <v>0.70612186674936051</v>
      </c>
    </row>
    <row r="19" spans="2:33" ht="20.100000000000001" customHeight="1" x14ac:dyDescent="0.2">
      <c r="B19" s="19"/>
      <c r="C19" s="20"/>
      <c r="D19" s="26"/>
      <c r="E19" s="22">
        <v>3</v>
      </c>
      <c r="F19" s="23" t="s">
        <v>35</v>
      </c>
      <c r="G19" s="24">
        <v>453513442</v>
      </c>
      <c r="H19" s="24">
        <v>4185946.3</v>
      </c>
      <c r="I19" s="24">
        <v>2988480</v>
      </c>
      <c r="J19" s="24">
        <v>4337188.59</v>
      </c>
      <c r="K19" s="24">
        <v>4337188.59</v>
      </c>
      <c r="L19" s="24">
        <v>129264362.27</v>
      </c>
      <c r="M19" s="24">
        <v>129264362.27</v>
      </c>
      <c r="N19" s="24">
        <v>129444787.27</v>
      </c>
      <c r="O19" s="24">
        <v>129444787.27</v>
      </c>
      <c r="P19" s="24">
        <v>246235428.55000001</v>
      </c>
      <c r="Q19" s="24">
        <v>130042080.55</v>
      </c>
      <c r="R19" s="24">
        <v>246574628.53</v>
      </c>
      <c r="S19" s="24">
        <v>246574628.53</v>
      </c>
      <c r="T19" s="24">
        <v>249282440.38999999</v>
      </c>
      <c r="U19" s="24">
        <v>249049720.38999999</v>
      </c>
      <c r="V19" s="24">
        <v>251404154.19999999</v>
      </c>
      <c r="W19" s="24">
        <v>251171434.19999999</v>
      </c>
      <c r="X19" s="24">
        <v>251861817.79999998</v>
      </c>
      <c r="Y19" s="24">
        <v>251388817.79999998</v>
      </c>
      <c r="Z19" s="24">
        <v>252251287.80000001</v>
      </c>
      <c r="AA19" s="24">
        <v>252251287.80000001</v>
      </c>
      <c r="AB19" s="24">
        <v>252642603.97999999</v>
      </c>
      <c r="AC19" s="24">
        <v>252642603.97999999</v>
      </c>
      <c r="AD19" s="24">
        <v>254715013.52000001</v>
      </c>
      <c r="AE19" s="25">
        <f t="shared" si="0"/>
        <v>0.56164821134452725</v>
      </c>
      <c r="AF19" s="24">
        <v>254715013.52000001</v>
      </c>
      <c r="AG19" s="25">
        <f t="shared" si="1"/>
        <v>0.56164821134452725</v>
      </c>
    </row>
    <row r="20" spans="2:33" ht="20.100000000000001" customHeight="1" x14ac:dyDescent="0.2">
      <c r="B20" s="19"/>
      <c r="C20" s="20"/>
      <c r="D20" s="26"/>
      <c r="E20" s="22">
        <v>4</v>
      </c>
      <c r="F20" s="23" t="s">
        <v>36</v>
      </c>
      <c r="G20" s="24">
        <v>500000</v>
      </c>
      <c r="H20" s="1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1089345</v>
      </c>
      <c r="O20" s="22">
        <v>1089345</v>
      </c>
      <c r="P20" s="22">
        <v>1089345</v>
      </c>
      <c r="Q20" s="22">
        <v>1089345</v>
      </c>
      <c r="R20" s="22">
        <v>5591133</v>
      </c>
      <c r="S20" s="22">
        <v>5591133</v>
      </c>
      <c r="T20" s="24">
        <v>5591133</v>
      </c>
      <c r="U20" s="24">
        <v>5591133</v>
      </c>
      <c r="V20" s="24">
        <v>5591133</v>
      </c>
      <c r="W20" s="24">
        <v>5591133</v>
      </c>
      <c r="X20" s="24">
        <v>5591133</v>
      </c>
      <c r="Y20" s="24">
        <v>5591133</v>
      </c>
      <c r="Z20" s="24">
        <v>5591133</v>
      </c>
      <c r="AA20" s="24">
        <v>5591133</v>
      </c>
      <c r="AB20" s="24">
        <v>5591133</v>
      </c>
      <c r="AC20" s="24">
        <v>5591133</v>
      </c>
      <c r="AD20" s="24">
        <v>5591133</v>
      </c>
      <c r="AE20" s="25">
        <f t="shared" si="0"/>
        <v>11.182266</v>
      </c>
      <c r="AF20" s="24">
        <v>5591133</v>
      </c>
      <c r="AG20" s="25">
        <f t="shared" si="1"/>
        <v>11.182266</v>
      </c>
    </row>
    <row r="21" spans="2:33" ht="20.100000000000001" customHeight="1" x14ac:dyDescent="0.2">
      <c r="B21" s="19"/>
      <c r="C21" s="20"/>
      <c r="D21" s="26"/>
      <c r="E21" s="22">
        <v>5</v>
      </c>
      <c r="F21" s="23" t="s">
        <v>37</v>
      </c>
      <c r="G21" s="24">
        <v>125548000</v>
      </c>
      <c r="H21" s="24">
        <v>4601758.08</v>
      </c>
      <c r="I21" s="24">
        <v>683810.37</v>
      </c>
      <c r="J21" s="24">
        <v>5482852.79</v>
      </c>
      <c r="K21" s="24">
        <v>5482852.7800000003</v>
      </c>
      <c r="L21" s="24">
        <v>11842331.810000001</v>
      </c>
      <c r="M21" s="24">
        <v>11842331.800000001</v>
      </c>
      <c r="N21" s="24">
        <v>15937441.469999999</v>
      </c>
      <c r="O21" s="24">
        <v>15937441.459999999</v>
      </c>
      <c r="P21" s="24">
        <v>21034483.75</v>
      </c>
      <c r="Q21" s="24">
        <v>21034483.739999998</v>
      </c>
      <c r="R21" s="24">
        <v>27080496.300000001</v>
      </c>
      <c r="S21" s="24">
        <v>27080496.289999999</v>
      </c>
      <c r="T21" s="24">
        <v>61352259.049999997</v>
      </c>
      <c r="U21" s="24">
        <v>52034239.039999999</v>
      </c>
      <c r="V21" s="24">
        <v>69478310.510000005</v>
      </c>
      <c r="W21" s="24">
        <v>63151610.5</v>
      </c>
      <c r="X21" s="24">
        <v>85388770.449999988</v>
      </c>
      <c r="Y21" s="24">
        <v>70104697.939999998</v>
      </c>
      <c r="Z21" s="24">
        <v>179493012.20999998</v>
      </c>
      <c r="AA21" s="24">
        <v>93769262.200000003</v>
      </c>
      <c r="AB21" s="24">
        <v>191631801.66000003</v>
      </c>
      <c r="AC21" s="24">
        <v>106459207.64999999</v>
      </c>
      <c r="AD21" s="24">
        <v>199353703.56</v>
      </c>
      <c r="AE21" s="25">
        <f t="shared" si="0"/>
        <v>1.5878684133558481</v>
      </c>
      <c r="AF21" s="24">
        <v>198936109.55000001</v>
      </c>
      <c r="AG21" s="25">
        <f t="shared" si="1"/>
        <v>1.5845422432057858</v>
      </c>
    </row>
    <row r="22" spans="2:33" ht="20.100000000000001" customHeight="1" x14ac:dyDescent="0.2">
      <c r="B22" s="19"/>
      <c r="C22" s="20"/>
      <c r="D22" s="26"/>
      <c r="E22" s="22">
        <v>6</v>
      </c>
      <c r="F22" s="23" t="s">
        <v>38</v>
      </c>
      <c r="G22" s="24">
        <v>25753000</v>
      </c>
      <c r="H22" s="24">
        <v>5800</v>
      </c>
      <c r="I22" s="24">
        <v>5800</v>
      </c>
      <c r="J22" s="24">
        <v>489260</v>
      </c>
      <c r="K22" s="24">
        <v>489260</v>
      </c>
      <c r="L22" s="24">
        <v>1300444.3</v>
      </c>
      <c r="M22" s="24">
        <v>1300444.3</v>
      </c>
      <c r="N22" s="24">
        <v>1969271.1</v>
      </c>
      <c r="O22" s="24">
        <v>1969271.1</v>
      </c>
      <c r="P22" s="24">
        <v>6782090.6799999997</v>
      </c>
      <c r="Q22" s="24">
        <v>6782090.6799999997</v>
      </c>
      <c r="R22" s="24">
        <v>8950156.1199999992</v>
      </c>
      <c r="S22" s="24">
        <v>8950156.1199999992</v>
      </c>
      <c r="T22" s="24">
        <v>33911973.899999999</v>
      </c>
      <c r="U22" s="24">
        <v>12397115.9</v>
      </c>
      <c r="V22" s="24">
        <v>36429401.140000001</v>
      </c>
      <c r="W22" s="24">
        <v>33607361.140000001</v>
      </c>
      <c r="X22" s="24">
        <v>42813853.590000004</v>
      </c>
      <c r="Y22" s="24">
        <v>35688841.990000002</v>
      </c>
      <c r="Z22" s="24">
        <v>47056724.409999996</v>
      </c>
      <c r="AA22" s="24">
        <v>46492316.409999996</v>
      </c>
      <c r="AB22" s="24">
        <v>47507258.460000001</v>
      </c>
      <c r="AC22" s="24">
        <v>47507258.460000001</v>
      </c>
      <c r="AD22" s="24">
        <v>50851433.329999998</v>
      </c>
      <c r="AE22" s="25">
        <f t="shared" si="0"/>
        <v>1.9745828963615888</v>
      </c>
      <c r="AF22" s="24">
        <v>50851433.329999998</v>
      </c>
      <c r="AG22" s="25">
        <f t="shared" si="1"/>
        <v>1.9745828963615888</v>
      </c>
    </row>
    <row r="23" spans="2:33" ht="20.100000000000001" customHeight="1" x14ac:dyDescent="0.2">
      <c r="B23" s="19"/>
      <c r="C23" s="20"/>
      <c r="D23" s="26"/>
      <c r="E23" s="22">
        <v>7</v>
      </c>
      <c r="F23" s="23" t="s">
        <v>39</v>
      </c>
      <c r="G23" s="24">
        <v>2500000</v>
      </c>
      <c r="H23" s="24">
        <v>368254.9</v>
      </c>
      <c r="I23" s="24">
        <v>368254.9</v>
      </c>
      <c r="J23" s="24">
        <v>1839522.5899999999</v>
      </c>
      <c r="K23" s="24">
        <v>1839522.5899999999</v>
      </c>
      <c r="L23" s="24">
        <v>2680305.19</v>
      </c>
      <c r="M23" s="24">
        <v>2680305.19</v>
      </c>
      <c r="N23" s="24">
        <v>3642530.2</v>
      </c>
      <c r="O23" s="24">
        <v>3642530.2</v>
      </c>
      <c r="P23" s="24">
        <v>9722675.3499999996</v>
      </c>
      <c r="Q23" s="24">
        <v>9722675.3499999996</v>
      </c>
      <c r="R23" s="24">
        <v>45600505.550000004</v>
      </c>
      <c r="S23" s="24">
        <v>12150505.550000001</v>
      </c>
      <c r="T23" s="24">
        <v>60837693.169999994</v>
      </c>
      <c r="U23" s="24">
        <v>19526293.170000002</v>
      </c>
      <c r="V23" s="24">
        <v>67074071.189999998</v>
      </c>
      <c r="W23" s="24">
        <v>36404071.189999998</v>
      </c>
      <c r="X23" s="24">
        <v>89992225.090000004</v>
      </c>
      <c r="Y23" s="24">
        <v>41486798.909999996</v>
      </c>
      <c r="Z23" s="24">
        <v>93414351.199999988</v>
      </c>
      <c r="AA23" s="24">
        <v>86653703.019999996</v>
      </c>
      <c r="AB23" s="24">
        <v>99040451.200000003</v>
      </c>
      <c r="AC23" s="24">
        <v>96306415.409999996</v>
      </c>
      <c r="AD23" s="24">
        <v>100923444.28</v>
      </c>
      <c r="AE23" s="25">
        <f t="shared" si="0"/>
        <v>40.369377712000002</v>
      </c>
      <c r="AF23" s="24">
        <v>98189408.489999995</v>
      </c>
      <c r="AG23" s="25">
        <f t="shared" si="1"/>
        <v>39.275763395999995</v>
      </c>
    </row>
    <row r="24" spans="2:33" ht="20.100000000000001" customHeight="1" x14ac:dyDescent="0.2">
      <c r="B24" s="19"/>
      <c r="C24" s="20"/>
      <c r="D24" s="26"/>
      <c r="E24" s="22">
        <v>8</v>
      </c>
      <c r="F24" s="23" t="s">
        <v>40</v>
      </c>
      <c r="G24" s="24">
        <v>100000</v>
      </c>
      <c r="H24" s="24">
        <v>14500</v>
      </c>
      <c r="I24" s="24">
        <v>14500</v>
      </c>
      <c r="J24" s="24">
        <v>14500</v>
      </c>
      <c r="K24" s="24">
        <v>14500</v>
      </c>
      <c r="L24" s="24">
        <v>39500</v>
      </c>
      <c r="M24" s="24">
        <v>39500</v>
      </c>
      <c r="N24" s="24">
        <v>58095.5</v>
      </c>
      <c r="O24" s="24">
        <v>58095.5</v>
      </c>
      <c r="P24" s="24">
        <v>58095.5</v>
      </c>
      <c r="Q24" s="24">
        <v>58095.5</v>
      </c>
      <c r="R24" s="24">
        <v>61095.5</v>
      </c>
      <c r="S24" s="24">
        <v>61095.5</v>
      </c>
      <c r="T24" s="24">
        <v>127303</v>
      </c>
      <c r="U24" s="24">
        <v>127303</v>
      </c>
      <c r="V24" s="24">
        <v>127303</v>
      </c>
      <c r="W24" s="24">
        <v>127303</v>
      </c>
      <c r="X24" s="24">
        <v>127303</v>
      </c>
      <c r="Y24" s="24">
        <v>127303</v>
      </c>
      <c r="Z24" s="24">
        <v>559903</v>
      </c>
      <c r="AA24" s="24">
        <v>559903</v>
      </c>
      <c r="AB24" s="24">
        <v>559903</v>
      </c>
      <c r="AC24" s="24">
        <v>559903</v>
      </c>
      <c r="AD24" s="24">
        <v>857903</v>
      </c>
      <c r="AE24" s="25">
        <f t="shared" si="0"/>
        <v>8.5790299999999995</v>
      </c>
      <c r="AF24" s="24">
        <v>857903</v>
      </c>
      <c r="AG24" s="25">
        <f t="shared" si="1"/>
        <v>8.5790299999999995</v>
      </c>
    </row>
    <row r="25" spans="2:33" ht="20.100000000000001" customHeight="1" x14ac:dyDescent="0.2">
      <c r="B25" s="19"/>
      <c r="C25" s="20"/>
      <c r="D25" s="26"/>
      <c r="E25" s="22">
        <v>9</v>
      </c>
      <c r="F25" s="23" t="s">
        <v>41</v>
      </c>
      <c r="G25" s="24">
        <v>1099029585</v>
      </c>
      <c r="H25" s="24">
        <v>8799461.6500000004</v>
      </c>
      <c r="I25" s="24">
        <v>7208443.9000000004</v>
      </c>
      <c r="J25" s="24">
        <v>94948803.409999996</v>
      </c>
      <c r="K25" s="24">
        <v>25143203.409999996</v>
      </c>
      <c r="L25" s="24">
        <v>110526425.95</v>
      </c>
      <c r="M25" s="24">
        <v>110526425.91000001</v>
      </c>
      <c r="N25" s="24">
        <v>130931995.7</v>
      </c>
      <c r="O25" s="24">
        <v>130931995.66</v>
      </c>
      <c r="P25" s="24">
        <v>169218310.65000001</v>
      </c>
      <c r="Q25" s="24">
        <v>169218310.61000001</v>
      </c>
      <c r="R25" s="24">
        <v>225492969.05000001</v>
      </c>
      <c r="S25" s="24">
        <v>199083111.00999999</v>
      </c>
      <c r="T25" s="24">
        <v>258992167.57999998</v>
      </c>
      <c r="U25" s="24">
        <v>247268167.53999999</v>
      </c>
      <c r="V25" s="24">
        <v>320785706.51999998</v>
      </c>
      <c r="W25" s="24">
        <v>282104426.48000002</v>
      </c>
      <c r="X25" s="24">
        <v>452811585.52999997</v>
      </c>
      <c r="Y25" s="24">
        <v>375253005.49000001</v>
      </c>
      <c r="Z25" s="24">
        <v>576797929.26999998</v>
      </c>
      <c r="AA25" s="24">
        <v>447570374.22999996</v>
      </c>
      <c r="AB25" s="24">
        <v>722120494.19000006</v>
      </c>
      <c r="AC25" s="24">
        <v>496377911.64999998</v>
      </c>
      <c r="AD25" s="24">
        <v>746064858.59000003</v>
      </c>
      <c r="AE25" s="25">
        <f t="shared" si="0"/>
        <v>0.6788396497897734</v>
      </c>
      <c r="AF25" s="24">
        <v>745227098.54999995</v>
      </c>
      <c r="AG25" s="25">
        <f t="shared" si="1"/>
        <v>0.67807737728006656</v>
      </c>
    </row>
    <row r="26" spans="2:33" ht="23.1" customHeight="1" x14ac:dyDescent="0.2">
      <c r="B26" s="16"/>
      <c r="C26" s="17">
        <v>3</v>
      </c>
      <c r="D26" s="56" t="s">
        <v>2</v>
      </c>
      <c r="E26" s="57"/>
      <c r="F26" s="58"/>
      <c r="G26" s="18">
        <f>SUM(G27:G34)</f>
        <v>11579052881</v>
      </c>
      <c r="H26" s="18">
        <f>SUM(H27:H34)</f>
        <v>1701797382.8400002</v>
      </c>
      <c r="I26" s="18">
        <v>345618150.14999992</v>
      </c>
      <c r="J26" s="18">
        <v>2650000420.1800003</v>
      </c>
      <c r="K26" s="18">
        <v>840069130.13000011</v>
      </c>
      <c r="L26" s="18">
        <v>4334086453.7699995</v>
      </c>
      <c r="M26" s="18">
        <v>1530701749.6800001</v>
      </c>
      <c r="N26" s="18">
        <v>5083944516.3200006</v>
      </c>
      <c r="O26" s="18">
        <v>2402523265.98</v>
      </c>
      <c r="P26" s="18">
        <v>5896452014</v>
      </c>
      <c r="Q26" s="18">
        <v>3164787465.4899993</v>
      </c>
      <c r="R26" s="18">
        <v>6346074004.1800003</v>
      </c>
      <c r="S26" s="18">
        <v>3885832968.4000001</v>
      </c>
      <c r="T26" s="18">
        <f>SUM(T27:T34)</f>
        <v>7094757445.3100004</v>
      </c>
      <c r="U26" s="18">
        <f>SUM(U27:U34)</f>
        <v>4772349051.6099997</v>
      </c>
      <c r="V26" s="18">
        <v>7586822759.6000013</v>
      </c>
      <c r="W26" s="18">
        <v>5627145079.8200016</v>
      </c>
      <c r="X26" s="18">
        <f>SUM(X27:X34)</f>
        <v>8042525048.0200014</v>
      </c>
      <c r="Y26" s="18">
        <f>SUM(Y27:Y34)</f>
        <v>6423036729.6899996</v>
      </c>
      <c r="Z26" s="18">
        <v>8560130018.9099989</v>
      </c>
      <c r="AA26" s="18">
        <v>7232229551.0500002</v>
      </c>
      <c r="AB26" s="18">
        <f>SUM(AB27:AB34)</f>
        <v>8682060937.6400013</v>
      </c>
      <c r="AC26" s="18">
        <v>8040751295.1000004</v>
      </c>
      <c r="AD26" s="18">
        <f>SUM(AD27:AD34)</f>
        <v>9341337194.0499992</v>
      </c>
      <c r="AE26" s="10">
        <f t="shared" si="0"/>
        <v>0.80674449715815222</v>
      </c>
      <c r="AF26" s="18">
        <f>SUM(AF27:AF34)</f>
        <v>9277482063.5899982</v>
      </c>
      <c r="AG26" s="10">
        <f t="shared" si="1"/>
        <v>0.80122978614368057</v>
      </c>
    </row>
    <row r="27" spans="2:33" ht="20.100000000000001" customHeight="1" x14ac:dyDescent="0.2">
      <c r="B27" s="19"/>
      <c r="C27" s="20"/>
      <c r="D27" s="26"/>
      <c r="E27" s="22">
        <v>1</v>
      </c>
      <c r="F27" s="23" t="s">
        <v>42</v>
      </c>
      <c r="G27" s="24">
        <v>2907666317</v>
      </c>
      <c r="H27" s="24">
        <v>239065817.72999999</v>
      </c>
      <c r="I27" s="24">
        <v>121036643.13999999</v>
      </c>
      <c r="J27" s="24">
        <v>321817141.51999998</v>
      </c>
      <c r="K27" s="24">
        <v>281840328.55000001</v>
      </c>
      <c r="L27" s="24">
        <v>774740316.10000002</v>
      </c>
      <c r="M27" s="24">
        <v>432376772.08999997</v>
      </c>
      <c r="N27" s="24">
        <v>938796073.68000007</v>
      </c>
      <c r="O27" s="24">
        <v>692032972.63</v>
      </c>
      <c r="P27" s="24">
        <v>1068126938.2700001</v>
      </c>
      <c r="Q27" s="24">
        <v>848184406.31000006</v>
      </c>
      <c r="R27" s="24">
        <v>1219976666.52</v>
      </c>
      <c r="S27" s="24">
        <v>1005012781.27</v>
      </c>
      <c r="T27" s="24">
        <v>1404643170</v>
      </c>
      <c r="U27" s="24">
        <v>1216269911.03</v>
      </c>
      <c r="V27" s="24">
        <v>1664457839.96</v>
      </c>
      <c r="W27" s="24">
        <v>1541012785.78</v>
      </c>
      <c r="X27" s="24">
        <v>1854720484.9300001</v>
      </c>
      <c r="Y27" s="24">
        <v>1730334050.75</v>
      </c>
      <c r="Z27" s="24">
        <v>2042546142.78</v>
      </c>
      <c r="AA27" s="24">
        <v>1943474022.49</v>
      </c>
      <c r="AB27" s="24">
        <v>2283194356.8399997</v>
      </c>
      <c r="AC27" s="24">
        <v>2183044652.8899999</v>
      </c>
      <c r="AD27" s="24">
        <v>2469039822.8099999</v>
      </c>
      <c r="AE27" s="25">
        <f t="shared" si="0"/>
        <v>0.84914826999730997</v>
      </c>
      <c r="AF27" s="24">
        <v>2442977908.3000002</v>
      </c>
      <c r="AG27" s="25">
        <f t="shared" si="1"/>
        <v>0.84018509758731719</v>
      </c>
    </row>
    <row r="28" spans="2:33" ht="20.100000000000001" customHeight="1" x14ac:dyDescent="0.2">
      <c r="B28" s="19"/>
      <c r="C28" s="20"/>
      <c r="D28" s="26"/>
      <c r="E28" s="22">
        <v>2</v>
      </c>
      <c r="F28" s="23" t="s">
        <v>43</v>
      </c>
      <c r="G28" s="24">
        <v>5176249251</v>
      </c>
      <c r="H28" s="24">
        <v>1277110451.27</v>
      </c>
      <c r="I28" s="24">
        <v>158338910.95999998</v>
      </c>
      <c r="J28" s="24">
        <v>1953671843.2900002</v>
      </c>
      <c r="K28" s="24">
        <v>383529003.52000004</v>
      </c>
      <c r="L28" s="24">
        <v>2926230416.0299997</v>
      </c>
      <c r="M28" s="24">
        <v>662198673.88</v>
      </c>
      <c r="N28" s="24">
        <v>3207510589.9200001</v>
      </c>
      <c r="O28" s="24">
        <v>965103408.19000006</v>
      </c>
      <c r="P28" s="24">
        <v>3732276485.73</v>
      </c>
      <c r="Q28" s="24">
        <v>1432289805.76</v>
      </c>
      <c r="R28" s="24">
        <v>3826170258.9200001</v>
      </c>
      <c r="S28" s="24">
        <v>1786375718.1300001</v>
      </c>
      <c r="T28" s="24">
        <v>4269562874.4200001</v>
      </c>
      <c r="U28" s="24">
        <v>2313684828.71</v>
      </c>
      <c r="V28" s="24">
        <v>4336205205.5</v>
      </c>
      <c r="W28" s="24">
        <v>2662603924.1500001</v>
      </c>
      <c r="X28" s="24">
        <v>4430740732.7600002</v>
      </c>
      <c r="Y28" s="24">
        <v>3070855266.8899999</v>
      </c>
      <c r="Z28" s="24">
        <v>4497447720.9899998</v>
      </c>
      <c r="AA28" s="24">
        <v>3442664583.6399999</v>
      </c>
      <c r="AB28" s="24">
        <v>4294003288.75</v>
      </c>
      <c r="AC28" s="24">
        <v>3885066846.3600001</v>
      </c>
      <c r="AD28" s="24">
        <v>4358837116.9799995</v>
      </c>
      <c r="AE28" s="25">
        <f t="shared" si="0"/>
        <v>0.84208408552542469</v>
      </c>
      <c r="AF28" s="24">
        <v>4346530029.3299999</v>
      </c>
      <c r="AG28" s="25">
        <f t="shared" si="1"/>
        <v>0.83970647829416123</v>
      </c>
    </row>
    <row r="29" spans="2:33" ht="20.100000000000001" customHeight="1" x14ac:dyDescent="0.2">
      <c r="B29" s="19"/>
      <c r="C29" s="20"/>
      <c r="D29" s="26"/>
      <c r="E29" s="22">
        <v>3</v>
      </c>
      <c r="F29" s="23" t="s">
        <v>44</v>
      </c>
      <c r="G29" s="24">
        <v>504524527</v>
      </c>
      <c r="H29" s="24">
        <v>53216858.899999999</v>
      </c>
      <c r="I29" s="24">
        <v>11945351.27</v>
      </c>
      <c r="J29" s="24">
        <v>157097614.88999999</v>
      </c>
      <c r="K29" s="24">
        <v>27524987.739999998</v>
      </c>
      <c r="L29" s="24">
        <v>169024016.67999998</v>
      </c>
      <c r="M29" s="24">
        <v>47997490.009999998</v>
      </c>
      <c r="N29" s="24">
        <v>183886971.46000001</v>
      </c>
      <c r="O29" s="24">
        <v>61361007.159999996</v>
      </c>
      <c r="P29" s="24">
        <v>248869172.90000001</v>
      </c>
      <c r="Q29" s="24">
        <v>89570135.200000003</v>
      </c>
      <c r="R29" s="24">
        <v>293132336.70999998</v>
      </c>
      <c r="S29" s="24">
        <v>133589969.05</v>
      </c>
      <c r="T29" s="24">
        <v>317500595.64999998</v>
      </c>
      <c r="U29" s="24">
        <v>178209800.66999999</v>
      </c>
      <c r="V29" s="24">
        <v>329562174.68000001</v>
      </c>
      <c r="W29" s="24">
        <v>205797124.47</v>
      </c>
      <c r="X29" s="24">
        <v>396599249.63999999</v>
      </c>
      <c r="Y29" s="24">
        <v>287393208.07999998</v>
      </c>
      <c r="Z29" s="24">
        <v>416968150.30000001</v>
      </c>
      <c r="AA29" s="24">
        <v>328936044.60000002</v>
      </c>
      <c r="AB29" s="24">
        <v>421030515.88999999</v>
      </c>
      <c r="AC29" s="24">
        <v>363029709.16999996</v>
      </c>
      <c r="AD29" s="24">
        <v>443697694.66000003</v>
      </c>
      <c r="AE29" s="25">
        <f t="shared" si="0"/>
        <v>0.87943731357980148</v>
      </c>
      <c r="AF29" s="24">
        <v>420438443.39999998</v>
      </c>
      <c r="AG29" s="25">
        <f t="shared" si="1"/>
        <v>0.8333359844763305</v>
      </c>
    </row>
    <row r="30" spans="2:33" ht="20.100000000000001" customHeight="1" x14ac:dyDescent="0.2">
      <c r="B30" s="19"/>
      <c r="C30" s="20"/>
      <c r="D30" s="26"/>
      <c r="E30" s="22">
        <v>4</v>
      </c>
      <c r="F30" s="23" t="s">
        <v>45</v>
      </c>
      <c r="G30" s="24">
        <v>680450252</v>
      </c>
      <c r="H30" s="24">
        <v>29063307.129999999</v>
      </c>
      <c r="I30" s="24">
        <v>16695307.129999999</v>
      </c>
      <c r="J30" s="24">
        <v>53667341.720000006</v>
      </c>
      <c r="K30" s="24">
        <v>49167341.720000006</v>
      </c>
      <c r="L30" s="24">
        <v>121579012.73999999</v>
      </c>
      <c r="M30" s="24">
        <v>100988484.23999999</v>
      </c>
      <c r="N30" s="24">
        <v>138523442.52000001</v>
      </c>
      <c r="O30" s="24">
        <v>118382914.02000001</v>
      </c>
      <c r="P30" s="24">
        <v>173849726.20000002</v>
      </c>
      <c r="Q30" s="24">
        <v>165883726.20000002</v>
      </c>
      <c r="R30" s="24">
        <v>201039685.16999999</v>
      </c>
      <c r="S30" s="24">
        <v>193523685.16999999</v>
      </c>
      <c r="T30" s="24">
        <v>213642763.87</v>
      </c>
      <c r="U30" s="24">
        <v>206576763.87</v>
      </c>
      <c r="V30" s="24">
        <v>221850556.05999997</v>
      </c>
      <c r="W30" s="24">
        <v>214784556.05999997</v>
      </c>
      <c r="X30" s="24">
        <v>249325405.77000001</v>
      </c>
      <c r="Y30" s="24">
        <v>242609955.77000001</v>
      </c>
      <c r="Z30" s="24">
        <v>259049114.47</v>
      </c>
      <c r="AA30" s="24">
        <v>252783664.47</v>
      </c>
      <c r="AB30" s="24">
        <v>273803538.49000001</v>
      </c>
      <c r="AC30" s="24">
        <v>272804088.49000001</v>
      </c>
      <c r="AD30" s="24">
        <v>311965131.49000001</v>
      </c>
      <c r="AE30" s="25">
        <f t="shared" si="0"/>
        <v>0.45846868389432238</v>
      </c>
      <c r="AF30" s="24">
        <v>311064781.49000001</v>
      </c>
      <c r="AG30" s="25">
        <f t="shared" si="1"/>
        <v>0.45714551589290914</v>
      </c>
    </row>
    <row r="31" spans="2:33" ht="20.100000000000001" customHeight="1" x14ac:dyDescent="0.2">
      <c r="B31" s="19"/>
      <c r="C31" s="20"/>
      <c r="D31" s="26"/>
      <c r="E31" s="22">
        <v>5</v>
      </c>
      <c r="F31" s="23" t="s">
        <v>46</v>
      </c>
      <c r="G31" s="24">
        <v>268479032</v>
      </c>
      <c r="H31" s="24">
        <v>4610763.38</v>
      </c>
      <c r="I31" s="24">
        <v>4610763.38</v>
      </c>
      <c r="J31" s="24">
        <v>9778308.0099999998</v>
      </c>
      <c r="K31" s="24">
        <v>9778308.0099999998</v>
      </c>
      <c r="L31" s="24">
        <v>13511614.25</v>
      </c>
      <c r="M31" s="24">
        <v>13511614.25</v>
      </c>
      <c r="N31" s="24">
        <v>21794744.32</v>
      </c>
      <c r="O31" s="24">
        <v>21794744.32</v>
      </c>
      <c r="P31" s="24">
        <v>29878028.75</v>
      </c>
      <c r="Q31" s="24">
        <v>29123179.75</v>
      </c>
      <c r="R31" s="24">
        <v>36689400.25</v>
      </c>
      <c r="S31" s="24">
        <v>35934551.25</v>
      </c>
      <c r="T31" s="24">
        <v>51839449.68</v>
      </c>
      <c r="U31" s="24">
        <v>51839449.68</v>
      </c>
      <c r="V31" s="24">
        <v>61880052.130000003</v>
      </c>
      <c r="W31" s="24">
        <v>61880052.130000003</v>
      </c>
      <c r="X31" s="24">
        <v>69137864.989999995</v>
      </c>
      <c r="Y31" s="24">
        <v>69137864.989999995</v>
      </c>
      <c r="Z31" s="24">
        <v>144550216.10999998</v>
      </c>
      <c r="AA31" s="24">
        <v>77830216.109999999</v>
      </c>
      <c r="AB31" s="24">
        <v>155950267.14000002</v>
      </c>
      <c r="AC31" s="24">
        <v>89230267.140000001</v>
      </c>
      <c r="AD31" s="24">
        <v>228272983.16999999</v>
      </c>
      <c r="AE31" s="25">
        <f t="shared" si="0"/>
        <v>0.85024510655267849</v>
      </c>
      <c r="AF31" s="24">
        <v>228272983.16999999</v>
      </c>
      <c r="AG31" s="25">
        <f t="shared" si="1"/>
        <v>0.85024510655267849</v>
      </c>
    </row>
    <row r="32" spans="2:33" ht="20.100000000000001" customHeight="1" x14ac:dyDescent="0.2">
      <c r="B32" s="19"/>
      <c r="C32" s="20"/>
      <c r="D32" s="26"/>
      <c r="E32" s="22">
        <v>7</v>
      </c>
      <c r="F32" s="23" t="s">
        <v>47</v>
      </c>
      <c r="G32" s="24">
        <v>1506435817</v>
      </c>
      <c r="H32" s="24">
        <v>15923737.32</v>
      </c>
      <c r="I32" s="24">
        <v>15923737.32</v>
      </c>
      <c r="J32" s="24">
        <v>44114778.710000001</v>
      </c>
      <c r="K32" s="24">
        <v>44114778.710000001</v>
      </c>
      <c r="L32" s="24">
        <v>207877530.72999999</v>
      </c>
      <c r="M32" s="24">
        <v>207877530.72999999</v>
      </c>
      <c r="N32" s="24">
        <v>347915016.72000003</v>
      </c>
      <c r="O32" s="24">
        <v>347915016.72000003</v>
      </c>
      <c r="P32" s="24">
        <v>388766819.19999999</v>
      </c>
      <c r="Q32" s="24">
        <v>388766819.19999999</v>
      </c>
      <c r="R32" s="24">
        <v>503855757.91000003</v>
      </c>
      <c r="S32" s="24">
        <v>503855757.91000003</v>
      </c>
      <c r="T32" s="24">
        <v>564807101.25</v>
      </c>
      <c r="U32" s="24">
        <v>564807101.25</v>
      </c>
      <c r="V32" s="24">
        <v>694546084.68000007</v>
      </c>
      <c r="W32" s="24">
        <v>694546084.68000007</v>
      </c>
      <c r="X32" s="24">
        <v>759853833.56999993</v>
      </c>
      <c r="Y32" s="24">
        <v>759853833.56999993</v>
      </c>
      <c r="Z32" s="24">
        <v>910956035.73000002</v>
      </c>
      <c r="AA32" s="24">
        <v>910956035.73000002</v>
      </c>
      <c r="AB32" s="24">
        <v>959134031.25999999</v>
      </c>
      <c r="AC32" s="24">
        <v>959134031.25999999</v>
      </c>
      <c r="AD32" s="24">
        <v>1031451137.02</v>
      </c>
      <c r="AE32" s="25">
        <f t="shared" si="0"/>
        <v>0.68469637098385583</v>
      </c>
      <c r="AF32" s="24">
        <v>1031451137.02</v>
      </c>
      <c r="AG32" s="25">
        <f t="shared" si="1"/>
        <v>0.68469637098385583</v>
      </c>
    </row>
    <row r="33" spans="2:33" ht="20.100000000000001" customHeight="1" x14ac:dyDescent="0.2">
      <c r="B33" s="19"/>
      <c r="C33" s="20"/>
      <c r="D33" s="26"/>
      <c r="E33" s="22">
        <v>8</v>
      </c>
      <c r="F33" s="23" t="s">
        <v>48</v>
      </c>
      <c r="G33" s="24">
        <v>408093313</v>
      </c>
      <c r="H33" s="24">
        <v>11683337.07</v>
      </c>
      <c r="I33" s="24">
        <v>11683337.07</v>
      </c>
      <c r="J33" s="24">
        <v>37320318.450000003</v>
      </c>
      <c r="K33" s="24">
        <v>37320318.450000003</v>
      </c>
      <c r="L33" s="24">
        <v>41597521.520000003</v>
      </c>
      <c r="M33" s="24">
        <v>41597521.520000003</v>
      </c>
      <c r="N33" s="24">
        <v>165044624.04999998</v>
      </c>
      <c r="O33" s="24">
        <v>165044624.04999998</v>
      </c>
      <c r="P33" s="24">
        <v>168164647.43000001</v>
      </c>
      <c r="Q33" s="24">
        <v>168164647.43000001</v>
      </c>
      <c r="R33" s="24">
        <v>171181675.40000001</v>
      </c>
      <c r="S33" s="24">
        <v>171181675.40000001</v>
      </c>
      <c r="T33" s="24">
        <v>173246853.63</v>
      </c>
      <c r="U33" s="24">
        <v>173246853.63</v>
      </c>
      <c r="V33" s="24">
        <v>177584144.88</v>
      </c>
      <c r="W33" s="24">
        <v>177584144.88</v>
      </c>
      <c r="X33" s="24">
        <v>180254710.18000001</v>
      </c>
      <c r="Y33" s="24">
        <v>180254710.18000001</v>
      </c>
      <c r="Z33" s="24">
        <v>184738860.53</v>
      </c>
      <c r="AA33" s="24">
        <v>184738860.53</v>
      </c>
      <c r="AB33" s="24">
        <v>190662695.19</v>
      </c>
      <c r="AC33" s="24">
        <v>190662695.19</v>
      </c>
      <c r="AD33" s="24">
        <v>388981422.07999998</v>
      </c>
      <c r="AE33" s="25">
        <f t="shared" si="0"/>
        <v>0.95316784100306973</v>
      </c>
      <c r="AF33" s="24">
        <v>388981422.07999998</v>
      </c>
      <c r="AG33" s="25">
        <f t="shared" si="1"/>
        <v>0.95316784100306973</v>
      </c>
    </row>
    <row r="34" spans="2:33" ht="20.100000000000001" customHeight="1" x14ac:dyDescent="0.2">
      <c r="B34" s="19"/>
      <c r="C34" s="20"/>
      <c r="D34" s="26"/>
      <c r="E34" s="22">
        <v>9</v>
      </c>
      <c r="F34" s="23" t="s">
        <v>49</v>
      </c>
      <c r="G34" s="24">
        <v>127154372</v>
      </c>
      <c r="H34" s="24">
        <v>71123110.040000007</v>
      </c>
      <c r="I34" s="24">
        <v>5384099.8799999999</v>
      </c>
      <c r="J34" s="24">
        <v>72533073.590000004</v>
      </c>
      <c r="K34" s="24">
        <v>6794063.4299999997</v>
      </c>
      <c r="L34" s="24">
        <v>79526025.719999999</v>
      </c>
      <c r="M34" s="24">
        <v>24153662.959999997</v>
      </c>
      <c r="N34" s="24">
        <v>80473053.650000006</v>
      </c>
      <c r="O34" s="24">
        <v>30888578.890000001</v>
      </c>
      <c r="P34" s="24">
        <v>86520195.519999996</v>
      </c>
      <c r="Q34" s="24">
        <v>42804745.640000001</v>
      </c>
      <c r="R34" s="24">
        <v>94028223.299999997</v>
      </c>
      <c r="S34" s="24">
        <v>56358830.219999999</v>
      </c>
      <c r="T34" s="24">
        <v>99514636.810000002</v>
      </c>
      <c r="U34" s="24">
        <v>67714342.769999996</v>
      </c>
      <c r="V34" s="24">
        <v>100736701.71000001</v>
      </c>
      <c r="W34" s="24">
        <v>68936407.670000002</v>
      </c>
      <c r="X34" s="24">
        <v>101892766.17999999</v>
      </c>
      <c r="Y34" s="24">
        <v>82597839.459999993</v>
      </c>
      <c r="Z34" s="24">
        <v>103873778</v>
      </c>
      <c r="AA34" s="24">
        <v>90846123.480000004</v>
      </c>
      <c r="AB34" s="24">
        <v>104282244.08</v>
      </c>
      <c r="AC34" s="24">
        <v>97779004.600000009</v>
      </c>
      <c r="AD34" s="24">
        <v>109091885.84</v>
      </c>
      <c r="AE34" s="25">
        <f t="shared" si="0"/>
        <v>0.85794836720203382</v>
      </c>
      <c r="AF34" s="24">
        <v>107765358.8</v>
      </c>
      <c r="AG34" s="25">
        <f t="shared" si="1"/>
        <v>0.84751595328550711</v>
      </c>
    </row>
    <row r="35" spans="2:33" ht="20.100000000000001" customHeight="1" x14ac:dyDescent="0.2">
      <c r="B35" s="27"/>
      <c r="C35" s="28">
        <v>4</v>
      </c>
      <c r="D35" s="29"/>
      <c r="E35" s="61" t="s">
        <v>50</v>
      </c>
      <c r="F35" s="62"/>
      <c r="G35" s="30">
        <f>+G40+G37+G38+G39</f>
        <v>6650829920</v>
      </c>
      <c r="H35" s="30">
        <f>+H40+H37+H38+H39</f>
        <v>116886683.86</v>
      </c>
      <c r="I35" s="30">
        <v>109589340.23</v>
      </c>
      <c r="J35" s="30">
        <v>147591508.69999999</v>
      </c>
      <c r="K35" s="30">
        <v>147542509.75</v>
      </c>
      <c r="L35" s="30">
        <v>331304542.83000004</v>
      </c>
      <c r="M35" s="30">
        <v>152492153.38</v>
      </c>
      <c r="N35" s="30">
        <v>670329381.23000002</v>
      </c>
      <c r="O35" s="30">
        <v>500709060.78000003</v>
      </c>
      <c r="P35" s="30">
        <v>701598293.80999994</v>
      </c>
      <c r="Q35" s="30">
        <v>631366405.86000001</v>
      </c>
      <c r="R35" s="30">
        <v>966043880.41999996</v>
      </c>
      <c r="S35" s="30">
        <v>675413440.22000003</v>
      </c>
      <c r="T35" s="30">
        <f>+T40+T37+T38+T39</f>
        <v>969329513.92999995</v>
      </c>
      <c r="U35" s="30">
        <f>+U40+U37+U38+U39</f>
        <v>799762298.73000002</v>
      </c>
      <c r="V35" s="30">
        <v>1319666182.9200001</v>
      </c>
      <c r="W35" s="30">
        <v>1067008265.72</v>
      </c>
      <c r="X35" s="30">
        <f>+X40+X37+X38+X39</f>
        <v>1579416866.6499999</v>
      </c>
      <c r="Y35" s="30">
        <f>+Y40+Y37+Y38+Y39</f>
        <v>1503238760.9499998</v>
      </c>
      <c r="Z35" s="30">
        <v>1779483609.4499998</v>
      </c>
      <c r="AA35" s="30">
        <v>1708026033.75</v>
      </c>
      <c r="AB35" s="30">
        <f>+AB40+AB37+AB38+AB39</f>
        <v>2981903237.5599999</v>
      </c>
      <c r="AC35" s="30">
        <v>1762633051.8599999</v>
      </c>
      <c r="AD35" s="30">
        <f>+AD40+AD37+AD38+AD39</f>
        <v>6462899206.2299995</v>
      </c>
      <c r="AE35" s="31">
        <f t="shared" si="0"/>
        <v>0.97174326873028793</v>
      </c>
      <c r="AF35" s="30">
        <f>+AF40+AF37+AF38+AF39</f>
        <v>6452751595.5299997</v>
      </c>
      <c r="AG35" s="32">
        <f t="shared" si="1"/>
        <v>0.97021750264965423</v>
      </c>
    </row>
    <row r="36" spans="2:33" ht="20.100000000000001" customHeight="1" x14ac:dyDescent="0.2">
      <c r="B36" s="33"/>
      <c r="C36" s="34"/>
      <c r="D36" s="26"/>
      <c r="E36" s="21">
        <v>1</v>
      </c>
      <c r="F36" s="35" t="s">
        <v>51</v>
      </c>
      <c r="G36" s="24"/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/>
      <c r="AA36" s="36"/>
      <c r="AB36" s="36"/>
      <c r="AC36" s="36"/>
      <c r="AD36" s="36"/>
      <c r="AE36" s="37" t="s">
        <v>52</v>
      </c>
      <c r="AF36" s="36"/>
      <c r="AG36" s="37" t="s">
        <v>52</v>
      </c>
    </row>
    <row r="37" spans="2:33" ht="20.100000000000001" customHeight="1" x14ac:dyDescent="0.2">
      <c r="B37" s="33"/>
      <c r="C37" s="34"/>
      <c r="D37" s="26"/>
      <c r="E37" s="21">
        <v>2</v>
      </c>
      <c r="F37" s="35" t="s">
        <v>53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5" t="s">
        <v>52</v>
      </c>
      <c r="AF37" s="24">
        <v>0</v>
      </c>
      <c r="AG37" s="25" t="s">
        <v>52</v>
      </c>
    </row>
    <row r="38" spans="2:33" ht="20.100000000000001" customHeight="1" x14ac:dyDescent="0.2">
      <c r="B38" s="33"/>
      <c r="C38" s="34"/>
      <c r="D38" s="26"/>
      <c r="E38" s="21">
        <v>3</v>
      </c>
      <c r="F38" s="35" t="s">
        <v>54</v>
      </c>
      <c r="G38" s="24">
        <v>4045618912</v>
      </c>
      <c r="H38" s="24">
        <v>109589340.23</v>
      </c>
      <c r="I38" s="24">
        <v>109589340.23</v>
      </c>
      <c r="J38" s="24">
        <v>130533007.77</v>
      </c>
      <c r="K38" s="24">
        <v>130533007.77</v>
      </c>
      <c r="L38" s="24">
        <v>135482651.40000001</v>
      </c>
      <c r="M38" s="24">
        <v>135482651.40000001</v>
      </c>
      <c r="N38" s="24">
        <v>424493281.05000001</v>
      </c>
      <c r="O38" s="24">
        <v>424493281.05000001</v>
      </c>
      <c r="P38" s="24">
        <v>449093921.13</v>
      </c>
      <c r="Q38" s="24">
        <v>448284266.13</v>
      </c>
      <c r="R38" s="24">
        <v>707433544.63</v>
      </c>
      <c r="S38" s="24">
        <v>485753396.63</v>
      </c>
      <c r="T38" s="24">
        <v>710549178.13999999</v>
      </c>
      <c r="U38" s="24">
        <v>609932255.13999999</v>
      </c>
      <c r="V38" s="24">
        <v>1000974798.13</v>
      </c>
      <c r="W38" s="24">
        <v>817267173.13</v>
      </c>
      <c r="X38" s="24">
        <v>1101673415.5599999</v>
      </c>
      <c r="Y38" s="24">
        <v>1039917790.5599999</v>
      </c>
      <c r="Z38" s="24">
        <v>1130145981.8399999</v>
      </c>
      <c r="AA38" s="24">
        <v>1073110886.84</v>
      </c>
      <c r="AB38" s="24">
        <v>2265819733.54</v>
      </c>
      <c r="AC38" s="24">
        <v>1112989265.54</v>
      </c>
      <c r="AD38" s="24">
        <v>3894053937.1999998</v>
      </c>
      <c r="AE38" s="25">
        <f t="shared" ref="AE38:AE53" si="2">+AD38/G38</f>
        <v>0.96253602277010508</v>
      </c>
      <c r="AF38" s="24">
        <v>3884038307.1999998</v>
      </c>
      <c r="AG38" s="25">
        <f t="shared" ref="AG38:AG53" si="3">+AF38/G38</f>
        <v>0.96006034964867193</v>
      </c>
    </row>
    <row r="39" spans="2:33" ht="20.100000000000001" customHeight="1" x14ac:dyDescent="0.2">
      <c r="B39" s="33"/>
      <c r="C39" s="34"/>
      <c r="D39" s="26"/>
      <c r="E39" s="21">
        <v>5</v>
      </c>
      <c r="F39" s="35" t="s">
        <v>55</v>
      </c>
      <c r="G39" s="24">
        <v>410523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80000</v>
      </c>
      <c r="Q39" s="24">
        <v>80000</v>
      </c>
      <c r="R39" s="24">
        <v>80000</v>
      </c>
      <c r="S39" s="24">
        <v>80000</v>
      </c>
      <c r="T39" s="24">
        <v>250000</v>
      </c>
      <c r="U39" s="24">
        <v>250000</v>
      </c>
      <c r="V39" s="24">
        <v>250000</v>
      </c>
      <c r="W39" s="24">
        <v>250000</v>
      </c>
      <c r="X39" s="24">
        <v>250000</v>
      </c>
      <c r="Y39" s="24">
        <v>250000</v>
      </c>
      <c r="Z39" s="24">
        <v>330000</v>
      </c>
      <c r="AA39" s="24">
        <v>330000</v>
      </c>
      <c r="AB39" s="24">
        <v>330000</v>
      </c>
      <c r="AC39" s="24">
        <v>330000</v>
      </c>
      <c r="AD39" s="24">
        <v>330000</v>
      </c>
      <c r="AE39" s="25">
        <f t="shared" si="2"/>
        <v>0.80385264650214483</v>
      </c>
      <c r="AF39" s="24">
        <v>330000</v>
      </c>
      <c r="AG39" s="25">
        <f t="shared" si="3"/>
        <v>0.80385264650214483</v>
      </c>
    </row>
    <row r="40" spans="2:33" ht="20.100000000000001" customHeight="1" x14ac:dyDescent="0.2">
      <c r="B40" s="38"/>
      <c r="C40" s="20"/>
      <c r="D40" s="26"/>
      <c r="E40" s="26">
        <v>8</v>
      </c>
      <c r="F40" s="23" t="s">
        <v>56</v>
      </c>
      <c r="G40" s="24">
        <v>2604800485</v>
      </c>
      <c r="H40" s="24">
        <v>7297343.6299999999</v>
      </c>
      <c r="I40" s="24">
        <v>0</v>
      </c>
      <c r="J40" s="24">
        <v>17058500.93</v>
      </c>
      <c r="K40" s="24">
        <v>17009501.98</v>
      </c>
      <c r="L40" s="24">
        <v>195821891.43000001</v>
      </c>
      <c r="M40" s="24">
        <v>17009501.98</v>
      </c>
      <c r="N40" s="24">
        <v>245836100.18000001</v>
      </c>
      <c r="O40" s="24">
        <v>76215779.730000004</v>
      </c>
      <c r="P40" s="24">
        <v>252424372.68000001</v>
      </c>
      <c r="Q40" s="24">
        <v>183002139.72999999</v>
      </c>
      <c r="R40" s="24">
        <v>258530335.78999999</v>
      </c>
      <c r="S40" s="24">
        <v>189580043.59</v>
      </c>
      <c r="T40" s="24">
        <v>258530335.78999999</v>
      </c>
      <c r="U40" s="39">
        <v>189580043.59</v>
      </c>
      <c r="V40" s="24">
        <v>318441384.79000002</v>
      </c>
      <c r="W40" s="24">
        <v>249491092.59</v>
      </c>
      <c r="X40" s="24">
        <v>477493451.08999997</v>
      </c>
      <c r="Y40" s="39">
        <v>463070970.38999999</v>
      </c>
      <c r="Z40" s="24">
        <v>649007627.61000001</v>
      </c>
      <c r="AA40" s="24">
        <v>634585146.90999997</v>
      </c>
      <c r="AB40" s="24">
        <v>715753504.01999998</v>
      </c>
      <c r="AC40" s="24">
        <v>649313786.31999993</v>
      </c>
      <c r="AD40" s="24">
        <v>2568515269.0300002</v>
      </c>
      <c r="AE40" s="40">
        <f t="shared" si="2"/>
        <v>0.98606986747009928</v>
      </c>
      <c r="AF40" s="39">
        <v>2568383288.3299999</v>
      </c>
      <c r="AG40" s="40">
        <f t="shared" si="3"/>
        <v>0.98601919921325565</v>
      </c>
    </row>
    <row r="41" spans="2:33" ht="23.1" customHeight="1" x14ac:dyDescent="0.2">
      <c r="B41" s="16"/>
      <c r="C41" s="17">
        <v>5</v>
      </c>
      <c r="D41" s="56" t="s">
        <v>3</v>
      </c>
      <c r="E41" s="57"/>
      <c r="F41" s="58"/>
      <c r="G41" s="18">
        <f>+G42</f>
        <v>12198329</v>
      </c>
      <c r="H41" s="18">
        <f>+H42</f>
        <v>259648</v>
      </c>
      <c r="I41" s="18">
        <v>259648</v>
      </c>
      <c r="J41" s="18">
        <v>619648</v>
      </c>
      <c r="K41" s="18">
        <v>619648</v>
      </c>
      <c r="L41" s="18">
        <v>939648</v>
      </c>
      <c r="M41" s="18">
        <v>939648</v>
      </c>
      <c r="N41" s="18">
        <v>959213</v>
      </c>
      <c r="O41" s="18">
        <v>959213</v>
      </c>
      <c r="P41" s="18">
        <v>1619213</v>
      </c>
      <c r="Q41" s="18">
        <v>1619213</v>
      </c>
      <c r="R41" s="18">
        <v>2259213</v>
      </c>
      <c r="S41" s="18">
        <v>2259213</v>
      </c>
      <c r="T41" s="18">
        <f>+T42</f>
        <v>2815723.72</v>
      </c>
      <c r="U41" s="18">
        <f>+U42</f>
        <v>2815723.72</v>
      </c>
      <c r="V41" s="18">
        <v>3495723.72</v>
      </c>
      <c r="W41" s="18">
        <v>3495723.72</v>
      </c>
      <c r="X41" s="18">
        <f>+X42</f>
        <v>4135723.72</v>
      </c>
      <c r="Y41" s="18">
        <f>+Y42</f>
        <v>4135723.72</v>
      </c>
      <c r="Z41" s="18">
        <v>4861461.84</v>
      </c>
      <c r="AA41" s="18">
        <v>4861461.84</v>
      </c>
      <c r="AB41" s="18">
        <f>+AB42</f>
        <v>5461461.8399999999</v>
      </c>
      <c r="AC41" s="18">
        <v>5461461.8399999999</v>
      </c>
      <c r="AD41" s="18">
        <f>+AD42</f>
        <v>6295461.96</v>
      </c>
      <c r="AE41" s="10">
        <f t="shared" si="2"/>
        <v>0.51609215983599066</v>
      </c>
      <c r="AF41" s="18">
        <f>+AF42</f>
        <v>6295461.96</v>
      </c>
      <c r="AG41" s="10">
        <f t="shared" si="3"/>
        <v>0.51609215983599066</v>
      </c>
    </row>
    <row r="42" spans="2:33" ht="20.100000000000001" customHeight="1" x14ac:dyDescent="0.2">
      <c r="B42" s="19"/>
      <c r="C42" s="20"/>
      <c r="D42" s="26"/>
      <c r="E42" s="22">
        <v>1</v>
      </c>
      <c r="F42" s="23" t="s">
        <v>57</v>
      </c>
      <c r="G42" s="24">
        <v>12198329</v>
      </c>
      <c r="H42" s="24">
        <v>259648</v>
      </c>
      <c r="I42" s="24">
        <v>259648</v>
      </c>
      <c r="J42" s="24">
        <v>619648</v>
      </c>
      <c r="K42" s="24">
        <v>619648</v>
      </c>
      <c r="L42" s="24">
        <v>939648</v>
      </c>
      <c r="M42" s="24">
        <v>939648</v>
      </c>
      <c r="N42" s="24">
        <v>959213</v>
      </c>
      <c r="O42" s="24">
        <v>959213</v>
      </c>
      <c r="P42" s="24">
        <v>1619213</v>
      </c>
      <c r="Q42" s="24">
        <v>1619213</v>
      </c>
      <c r="R42" s="24">
        <v>2259213</v>
      </c>
      <c r="S42" s="24">
        <v>2259213</v>
      </c>
      <c r="T42" s="24">
        <v>2815723.72</v>
      </c>
      <c r="U42" s="24">
        <v>2815723.72</v>
      </c>
      <c r="V42" s="24">
        <v>3495723.72</v>
      </c>
      <c r="W42" s="24">
        <v>3495723.72</v>
      </c>
      <c r="X42" s="24">
        <v>4135723.72</v>
      </c>
      <c r="Y42" s="24">
        <v>4135723.72</v>
      </c>
      <c r="Z42" s="24">
        <v>4861461.84</v>
      </c>
      <c r="AA42" s="24">
        <v>4861461.84</v>
      </c>
      <c r="AB42" s="24">
        <v>5461461.8399999999</v>
      </c>
      <c r="AC42" s="24">
        <v>5461461.8399999999</v>
      </c>
      <c r="AD42" s="24">
        <v>6295461.96</v>
      </c>
      <c r="AE42" s="25">
        <f t="shared" si="2"/>
        <v>0.51609215983599066</v>
      </c>
      <c r="AF42" s="24">
        <v>6295461.96</v>
      </c>
      <c r="AG42" s="25">
        <f t="shared" si="3"/>
        <v>0.51609215983599066</v>
      </c>
    </row>
    <row r="43" spans="2:33" ht="23.1" customHeight="1" x14ac:dyDescent="0.2">
      <c r="B43" s="12">
        <v>3</v>
      </c>
      <c r="C43" s="13"/>
      <c r="D43" s="63" t="s">
        <v>58</v>
      </c>
      <c r="E43" s="64"/>
      <c r="F43" s="65"/>
      <c r="G43" s="14">
        <f>+G44+G47+G49+G52</f>
        <v>4594469292</v>
      </c>
      <c r="H43" s="14">
        <f t="shared" ref="H43:AF43" si="4">+H44+H47+H49+H52</f>
        <v>121476494.3</v>
      </c>
      <c r="I43" s="14">
        <f t="shared" si="4"/>
        <v>121476494.3</v>
      </c>
      <c r="J43" s="14">
        <f t="shared" si="4"/>
        <v>121476494.3</v>
      </c>
      <c r="K43" s="14">
        <f t="shared" si="4"/>
        <v>121476494.3</v>
      </c>
      <c r="L43" s="14">
        <f t="shared" si="4"/>
        <v>330609546.02000004</v>
      </c>
      <c r="M43" s="14">
        <f t="shared" si="4"/>
        <v>330609546.02000004</v>
      </c>
      <c r="N43" s="14">
        <f t="shared" si="4"/>
        <v>436153925.19999999</v>
      </c>
      <c r="O43" s="14">
        <f t="shared" si="4"/>
        <v>436153925.19999999</v>
      </c>
      <c r="P43" s="14">
        <f t="shared" si="4"/>
        <v>552351972.88</v>
      </c>
      <c r="Q43" s="14">
        <f t="shared" si="4"/>
        <v>552351972.88</v>
      </c>
      <c r="R43" s="14">
        <f t="shared" si="4"/>
        <v>560320706.39999998</v>
      </c>
      <c r="S43" s="14">
        <f t="shared" si="4"/>
        <v>560320706.39999998</v>
      </c>
      <c r="T43" s="14">
        <f t="shared" si="4"/>
        <v>862415855.63</v>
      </c>
      <c r="U43" s="14">
        <f t="shared" si="4"/>
        <v>862415855.63</v>
      </c>
      <c r="V43" s="14">
        <f t="shared" si="4"/>
        <v>866941989.39999998</v>
      </c>
      <c r="W43" s="14">
        <f t="shared" si="4"/>
        <v>866941989.39999998</v>
      </c>
      <c r="X43" s="14">
        <f t="shared" si="4"/>
        <v>1109756230.4300001</v>
      </c>
      <c r="Y43" s="14">
        <f t="shared" si="4"/>
        <v>1109756230.4300001</v>
      </c>
      <c r="Z43" s="14">
        <v>1114294443.8500001</v>
      </c>
      <c r="AA43" s="14">
        <v>1114294443.8500001</v>
      </c>
      <c r="AB43" s="14">
        <f>+AB44+AB47+AB49+AB52</f>
        <v>1243697338.5500002</v>
      </c>
      <c r="AC43" s="14">
        <v>1243697338.5500002</v>
      </c>
      <c r="AD43" s="14">
        <f t="shared" si="4"/>
        <v>1572325671.7</v>
      </c>
      <c r="AE43" s="10">
        <f t="shared" si="2"/>
        <v>0.34222139093143383</v>
      </c>
      <c r="AF43" s="14">
        <f t="shared" si="4"/>
        <v>1572325671.7</v>
      </c>
      <c r="AG43" s="10">
        <f t="shared" si="3"/>
        <v>0.34222139093143383</v>
      </c>
    </row>
    <row r="44" spans="2:33" ht="23.1" customHeight="1" x14ac:dyDescent="0.2">
      <c r="B44" s="16"/>
      <c r="C44" s="17">
        <v>1</v>
      </c>
      <c r="D44" s="56" t="s">
        <v>0</v>
      </c>
      <c r="E44" s="57"/>
      <c r="F44" s="58"/>
      <c r="G44" s="18">
        <f>SUM(G45:G46)</f>
        <v>1671665756</v>
      </c>
      <c r="H44" s="18">
        <f>SUM(H45:H46)</f>
        <v>121472800.61</v>
      </c>
      <c r="I44" s="18">
        <v>121472800.61</v>
      </c>
      <c r="J44" s="18">
        <v>121472800.61</v>
      </c>
      <c r="K44" s="18">
        <v>121472800.61</v>
      </c>
      <c r="L44" s="18">
        <v>330595465.04000002</v>
      </c>
      <c r="M44" s="18">
        <v>330595465.04000002</v>
      </c>
      <c r="N44" s="18">
        <v>436132815.94</v>
      </c>
      <c r="O44" s="18">
        <v>436132815.94</v>
      </c>
      <c r="P44" s="18">
        <v>552323835.34000003</v>
      </c>
      <c r="Q44" s="18">
        <v>552323835.34000003</v>
      </c>
      <c r="R44" s="18">
        <v>560292568.86000001</v>
      </c>
      <c r="S44" s="18">
        <v>560292568.86000001</v>
      </c>
      <c r="T44" s="18">
        <f>SUM(T45:T46)</f>
        <v>862373661.52999997</v>
      </c>
      <c r="U44" s="18">
        <f>SUM(U45:U46)</f>
        <v>862373661.52999997</v>
      </c>
      <c r="V44" s="18">
        <v>866899795.29999995</v>
      </c>
      <c r="W44" s="18">
        <v>866899795.29999995</v>
      </c>
      <c r="X44" s="18">
        <f>SUM(X45:X46)</f>
        <v>1109699979.77</v>
      </c>
      <c r="Y44" s="18">
        <f>SUM(Y45:Y46)</f>
        <v>1109699979.77</v>
      </c>
      <c r="Z44" s="18">
        <v>1114238193.1900001</v>
      </c>
      <c r="AA44" s="18">
        <v>1114238193.1900001</v>
      </c>
      <c r="AB44" s="18">
        <f>SUM(AB45:AB46)</f>
        <v>1243634059.6100001</v>
      </c>
      <c r="AC44" s="18">
        <v>1243634059.6100001</v>
      </c>
      <c r="AD44" s="18">
        <f>SUM(AD45:AD46)</f>
        <v>1572248336.2</v>
      </c>
      <c r="AE44" s="10">
        <f t="shared" si="2"/>
        <v>0.94052793182897509</v>
      </c>
      <c r="AF44" s="18">
        <f>SUM(AF45:AF46)</f>
        <v>1572248336.2</v>
      </c>
      <c r="AG44" s="10">
        <f t="shared" si="3"/>
        <v>0.94052793182897509</v>
      </c>
    </row>
    <row r="45" spans="2:33" ht="20.100000000000001" customHeight="1" x14ac:dyDescent="0.2">
      <c r="B45" s="19"/>
      <c r="C45" s="20"/>
      <c r="D45" s="26" t="s">
        <v>0</v>
      </c>
      <c r="E45" s="22">
        <v>1</v>
      </c>
      <c r="F45" s="23" t="s">
        <v>29</v>
      </c>
      <c r="G45" s="24">
        <v>1665029632</v>
      </c>
      <c r="H45" s="24">
        <v>120956495.51000001</v>
      </c>
      <c r="I45" s="24">
        <v>120956495.51000001</v>
      </c>
      <c r="J45" s="24">
        <v>120956495.51000001</v>
      </c>
      <c r="K45" s="24">
        <v>120956495.51000001</v>
      </c>
      <c r="L45" s="24">
        <v>329177679.85000002</v>
      </c>
      <c r="M45" s="24">
        <v>329177679.85000002</v>
      </c>
      <c r="N45" s="24">
        <v>434254526.11000001</v>
      </c>
      <c r="O45" s="24">
        <v>434254526.11000001</v>
      </c>
      <c r="P45" s="24">
        <v>549937070.36000001</v>
      </c>
      <c r="Q45" s="24">
        <v>549937070.36000001</v>
      </c>
      <c r="R45" s="24">
        <v>557884657.70000005</v>
      </c>
      <c r="S45" s="24">
        <v>557884657.70000005</v>
      </c>
      <c r="T45" s="24">
        <v>858672978.38</v>
      </c>
      <c r="U45" s="24">
        <v>858672978.38</v>
      </c>
      <c r="V45" s="24">
        <v>863180804.30999994</v>
      </c>
      <c r="W45" s="24">
        <v>863180804.30999994</v>
      </c>
      <c r="X45" s="24">
        <v>1104924131.4200001</v>
      </c>
      <c r="Y45" s="24">
        <v>1104924131.4200001</v>
      </c>
      <c r="Z45" s="24">
        <v>1109443971.46</v>
      </c>
      <c r="AA45" s="24">
        <v>1109443971.46</v>
      </c>
      <c r="AB45" s="24">
        <v>1238277276.4100001</v>
      </c>
      <c r="AC45" s="24">
        <v>1238277276.4100001</v>
      </c>
      <c r="AD45" s="24">
        <v>1565656198.1900001</v>
      </c>
      <c r="AE45" s="25">
        <f t="shared" si="2"/>
        <v>0.94031731814247976</v>
      </c>
      <c r="AF45" s="24">
        <v>1565656198.1900001</v>
      </c>
      <c r="AG45" s="25">
        <f t="shared" si="3"/>
        <v>0.94031731814247976</v>
      </c>
    </row>
    <row r="46" spans="2:33" ht="20.100000000000001" customHeight="1" x14ac:dyDescent="0.2">
      <c r="B46" s="19"/>
      <c r="C46" s="20"/>
      <c r="D46" s="26"/>
      <c r="E46" s="22">
        <v>5</v>
      </c>
      <c r="F46" s="23" t="s">
        <v>31</v>
      </c>
      <c r="G46" s="24">
        <v>6636124</v>
      </c>
      <c r="H46" s="24">
        <v>516305.1</v>
      </c>
      <c r="I46" s="24">
        <v>516305.1</v>
      </c>
      <c r="J46" s="24">
        <v>516305.1</v>
      </c>
      <c r="K46" s="24">
        <v>516305.1</v>
      </c>
      <c r="L46" s="24">
        <v>1417785.19</v>
      </c>
      <c r="M46" s="24">
        <v>1417785.19</v>
      </c>
      <c r="N46" s="24">
        <v>1878289.83</v>
      </c>
      <c r="O46" s="24">
        <v>1878289.83</v>
      </c>
      <c r="P46" s="24">
        <v>2386764.98</v>
      </c>
      <c r="Q46" s="24">
        <v>2386764.98</v>
      </c>
      <c r="R46" s="24">
        <v>2407911.16</v>
      </c>
      <c r="S46" s="24">
        <v>2407911.16</v>
      </c>
      <c r="T46" s="24">
        <v>3700683.15</v>
      </c>
      <c r="U46" s="24">
        <v>3700683.15</v>
      </c>
      <c r="V46" s="24">
        <v>3718990.99</v>
      </c>
      <c r="W46" s="24">
        <v>3718990.99</v>
      </c>
      <c r="X46" s="24">
        <v>4775848.3499999996</v>
      </c>
      <c r="Y46" s="24">
        <v>4775848.3499999996</v>
      </c>
      <c r="Z46" s="24">
        <v>4794221.7300000004</v>
      </c>
      <c r="AA46" s="24">
        <v>4794221.7300000004</v>
      </c>
      <c r="AB46" s="24">
        <v>5356783.2</v>
      </c>
      <c r="AC46" s="24">
        <v>5356783.2</v>
      </c>
      <c r="AD46" s="24">
        <v>6592138.0099999998</v>
      </c>
      <c r="AE46" s="25">
        <f t="shared" si="2"/>
        <v>0.99337173476565532</v>
      </c>
      <c r="AF46" s="24">
        <v>6592138.0099999998</v>
      </c>
      <c r="AG46" s="25">
        <f t="shared" si="3"/>
        <v>0.99337173476565532</v>
      </c>
    </row>
    <row r="47" spans="2:33" ht="20.100000000000001" customHeight="1" x14ac:dyDescent="0.2">
      <c r="B47" s="19"/>
      <c r="C47" s="18">
        <v>2</v>
      </c>
      <c r="D47" s="59" t="s">
        <v>1</v>
      </c>
      <c r="E47" s="60"/>
      <c r="F47" s="60"/>
      <c r="G47" s="41">
        <f t="shared" ref="G47:Y47" si="5">+G48</f>
        <v>3891937</v>
      </c>
      <c r="H47" s="41">
        <f t="shared" si="5"/>
        <v>0</v>
      </c>
      <c r="I47" s="41">
        <f t="shared" si="5"/>
        <v>0</v>
      </c>
      <c r="J47" s="41">
        <f t="shared" si="5"/>
        <v>0</v>
      </c>
      <c r="K47" s="41">
        <f t="shared" si="5"/>
        <v>0</v>
      </c>
      <c r="L47" s="41">
        <f t="shared" si="5"/>
        <v>0</v>
      </c>
      <c r="M47" s="41">
        <f t="shared" si="5"/>
        <v>0</v>
      </c>
      <c r="N47" s="41">
        <f t="shared" si="5"/>
        <v>0</v>
      </c>
      <c r="O47" s="41">
        <f t="shared" si="5"/>
        <v>0</v>
      </c>
      <c r="P47" s="41">
        <f t="shared" si="5"/>
        <v>0</v>
      </c>
      <c r="Q47" s="41">
        <f t="shared" si="5"/>
        <v>0</v>
      </c>
      <c r="R47" s="41">
        <f t="shared" si="5"/>
        <v>0</v>
      </c>
      <c r="S47" s="41">
        <f t="shared" si="5"/>
        <v>0</v>
      </c>
      <c r="T47" s="41">
        <f t="shared" si="5"/>
        <v>0</v>
      </c>
      <c r="U47" s="41">
        <f t="shared" si="5"/>
        <v>0</v>
      </c>
      <c r="V47" s="41">
        <f t="shared" si="5"/>
        <v>0</v>
      </c>
      <c r="W47" s="41">
        <f t="shared" si="5"/>
        <v>0</v>
      </c>
      <c r="X47" s="41">
        <f t="shared" si="5"/>
        <v>0</v>
      </c>
      <c r="Y47" s="41">
        <f t="shared" si="5"/>
        <v>0</v>
      </c>
      <c r="Z47" s="41">
        <v>0</v>
      </c>
      <c r="AA47" s="41">
        <v>0</v>
      </c>
      <c r="AB47" s="41">
        <f>+AB48</f>
        <v>0</v>
      </c>
      <c r="AC47" s="41">
        <v>0</v>
      </c>
      <c r="AD47" s="41">
        <f>+AD48</f>
        <v>0</v>
      </c>
      <c r="AE47" s="10">
        <f t="shared" si="2"/>
        <v>0</v>
      </c>
      <c r="AF47" s="41">
        <f>+AF48</f>
        <v>0</v>
      </c>
      <c r="AG47" s="10">
        <f t="shared" si="3"/>
        <v>0</v>
      </c>
    </row>
    <row r="48" spans="2:33" ht="20.100000000000001" customHeight="1" x14ac:dyDescent="0.2">
      <c r="B48" s="19"/>
      <c r="C48" s="20"/>
      <c r="D48" s="26"/>
      <c r="E48" s="22">
        <v>3</v>
      </c>
      <c r="F48" s="23" t="s">
        <v>59</v>
      </c>
      <c r="G48" s="24">
        <v>3891937</v>
      </c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5">
        <f t="shared" si="2"/>
        <v>0</v>
      </c>
      <c r="AF48" s="24">
        <v>0</v>
      </c>
      <c r="AG48" s="25">
        <f t="shared" si="3"/>
        <v>0</v>
      </c>
    </row>
    <row r="49" spans="2:33" ht="23.1" customHeight="1" x14ac:dyDescent="0.2">
      <c r="B49" s="16"/>
      <c r="C49" s="17">
        <v>3</v>
      </c>
      <c r="D49" s="56" t="s">
        <v>2</v>
      </c>
      <c r="E49" s="57"/>
      <c r="F49" s="58"/>
      <c r="G49" s="18">
        <f>+G50+G51</f>
        <v>100158000</v>
      </c>
      <c r="H49" s="18">
        <f t="shared" ref="H49:AF49" si="6">+H50+H51</f>
        <v>3693.69</v>
      </c>
      <c r="I49" s="18">
        <f t="shared" si="6"/>
        <v>3693.69</v>
      </c>
      <c r="J49" s="18">
        <f t="shared" si="6"/>
        <v>3693.69</v>
      </c>
      <c r="K49" s="18">
        <f t="shared" si="6"/>
        <v>3693.69</v>
      </c>
      <c r="L49" s="18">
        <f t="shared" si="6"/>
        <v>14080.98</v>
      </c>
      <c r="M49" s="18">
        <f t="shared" si="6"/>
        <v>14080.98</v>
      </c>
      <c r="N49" s="18">
        <f t="shared" si="6"/>
        <v>21109.26</v>
      </c>
      <c r="O49" s="18">
        <f t="shared" si="6"/>
        <v>21109.26</v>
      </c>
      <c r="P49" s="18">
        <f t="shared" si="6"/>
        <v>28137.54</v>
      </c>
      <c r="Q49" s="18">
        <f t="shared" si="6"/>
        <v>28137.54</v>
      </c>
      <c r="R49" s="18">
        <f t="shared" si="6"/>
        <v>28137.54</v>
      </c>
      <c r="S49" s="18">
        <f t="shared" si="6"/>
        <v>28137.54</v>
      </c>
      <c r="T49" s="18">
        <f t="shared" si="6"/>
        <v>42194.1</v>
      </c>
      <c r="U49" s="18">
        <f t="shared" si="6"/>
        <v>42194.1</v>
      </c>
      <c r="V49" s="18">
        <f t="shared" si="6"/>
        <v>42194.1</v>
      </c>
      <c r="W49" s="18">
        <f t="shared" si="6"/>
        <v>42194.1</v>
      </c>
      <c r="X49" s="18">
        <f t="shared" si="6"/>
        <v>56250.66</v>
      </c>
      <c r="Y49" s="18">
        <f t="shared" si="6"/>
        <v>56250.66</v>
      </c>
      <c r="Z49" s="18">
        <v>56250.66</v>
      </c>
      <c r="AA49" s="18">
        <v>56250.66</v>
      </c>
      <c r="AB49" s="18">
        <f>+AB50+AB51</f>
        <v>63278.94</v>
      </c>
      <c r="AC49" s="18">
        <v>63278.94</v>
      </c>
      <c r="AD49" s="18">
        <f t="shared" si="6"/>
        <v>77335.5</v>
      </c>
      <c r="AE49" s="10">
        <f t="shared" si="2"/>
        <v>7.7213502665788051E-4</v>
      </c>
      <c r="AF49" s="18">
        <f t="shared" si="6"/>
        <v>77335.5</v>
      </c>
      <c r="AG49" s="10">
        <f t="shared" si="3"/>
        <v>7.7213502665788051E-4</v>
      </c>
    </row>
    <row r="50" spans="2:33" ht="23.1" customHeight="1" x14ac:dyDescent="0.2">
      <c r="B50" s="42"/>
      <c r="C50" s="43"/>
      <c r="D50" s="44"/>
      <c r="E50" s="22">
        <v>2</v>
      </c>
      <c r="F50" s="23" t="s">
        <v>43</v>
      </c>
      <c r="G50" s="45">
        <v>100000000</v>
      </c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>
        <v>0</v>
      </c>
      <c r="Y50" s="24">
        <v>0</v>
      </c>
      <c r="Z50" s="24">
        <v>0</v>
      </c>
      <c r="AA50" s="24">
        <v>0</v>
      </c>
      <c r="AB50" s="45">
        <v>0</v>
      </c>
      <c r="AC50" s="24">
        <v>0</v>
      </c>
      <c r="AD50" s="45">
        <v>0</v>
      </c>
      <c r="AE50" s="25">
        <f t="shared" si="2"/>
        <v>0</v>
      </c>
      <c r="AF50" s="24">
        <v>0</v>
      </c>
      <c r="AG50" s="25">
        <f t="shared" si="3"/>
        <v>0</v>
      </c>
    </row>
    <row r="51" spans="2:33" ht="20.100000000000001" customHeight="1" x14ac:dyDescent="0.2">
      <c r="B51" s="19"/>
      <c r="C51" s="20"/>
      <c r="D51" s="26"/>
      <c r="E51" s="22">
        <v>5</v>
      </c>
      <c r="F51" s="23" t="s">
        <v>46</v>
      </c>
      <c r="G51" s="24">
        <v>158000</v>
      </c>
      <c r="H51" s="24">
        <v>3693.69</v>
      </c>
      <c r="I51" s="24">
        <v>3693.69</v>
      </c>
      <c r="J51" s="24">
        <v>3693.69</v>
      </c>
      <c r="K51" s="24">
        <v>3693.69</v>
      </c>
      <c r="L51" s="24">
        <v>14080.98</v>
      </c>
      <c r="M51" s="24">
        <v>14080.98</v>
      </c>
      <c r="N51" s="24">
        <v>21109.26</v>
      </c>
      <c r="O51" s="24">
        <v>21109.26</v>
      </c>
      <c r="P51" s="24">
        <v>28137.54</v>
      </c>
      <c r="Q51" s="24">
        <v>28137.54</v>
      </c>
      <c r="R51" s="24">
        <v>28137.54</v>
      </c>
      <c r="S51" s="24">
        <v>28137.54</v>
      </c>
      <c r="T51" s="24">
        <v>42194.1</v>
      </c>
      <c r="U51" s="24">
        <v>42194.1</v>
      </c>
      <c r="V51" s="24">
        <v>42194.1</v>
      </c>
      <c r="W51" s="24">
        <v>42194.1</v>
      </c>
      <c r="X51" s="24">
        <v>56250.66</v>
      </c>
      <c r="Y51" s="24">
        <v>56250.66</v>
      </c>
      <c r="Z51" s="24">
        <v>56250.66</v>
      </c>
      <c r="AA51" s="24">
        <v>56250.66</v>
      </c>
      <c r="AB51" s="24">
        <v>63278.94</v>
      </c>
      <c r="AC51" s="24">
        <v>63278.94</v>
      </c>
      <c r="AD51" s="24">
        <v>77335.5</v>
      </c>
      <c r="AE51" s="25">
        <f t="shared" si="2"/>
        <v>0.48946518987341769</v>
      </c>
      <c r="AF51" s="24">
        <v>77335.5</v>
      </c>
      <c r="AG51" s="25">
        <f t="shared" si="3"/>
        <v>0.48946518987341769</v>
      </c>
    </row>
    <row r="52" spans="2:33" ht="20.100000000000001" customHeight="1" x14ac:dyDescent="0.2">
      <c r="B52" s="19"/>
      <c r="C52" s="41">
        <v>4</v>
      </c>
      <c r="D52" s="47"/>
      <c r="E52" s="59" t="s">
        <v>50</v>
      </c>
      <c r="F52" s="59"/>
      <c r="G52" s="41">
        <f t="shared" ref="G52:W52" si="7">+G53</f>
        <v>2818753599</v>
      </c>
      <c r="H52" s="41">
        <f t="shared" si="7"/>
        <v>0</v>
      </c>
      <c r="I52" s="41">
        <f t="shared" si="7"/>
        <v>0</v>
      </c>
      <c r="J52" s="41">
        <f t="shared" si="7"/>
        <v>0</v>
      </c>
      <c r="K52" s="41">
        <f t="shared" si="7"/>
        <v>0</v>
      </c>
      <c r="L52" s="41">
        <f t="shared" si="7"/>
        <v>0</v>
      </c>
      <c r="M52" s="41">
        <f t="shared" si="7"/>
        <v>0</v>
      </c>
      <c r="N52" s="41">
        <f t="shared" si="7"/>
        <v>0</v>
      </c>
      <c r="O52" s="41">
        <f t="shared" si="7"/>
        <v>0</v>
      </c>
      <c r="P52" s="41">
        <f t="shared" si="7"/>
        <v>0</v>
      </c>
      <c r="Q52" s="41">
        <f t="shared" si="7"/>
        <v>0</v>
      </c>
      <c r="R52" s="41">
        <f t="shared" si="7"/>
        <v>0</v>
      </c>
      <c r="S52" s="41">
        <f t="shared" si="7"/>
        <v>0</v>
      </c>
      <c r="T52" s="41">
        <f t="shared" si="7"/>
        <v>0</v>
      </c>
      <c r="U52" s="41">
        <f t="shared" si="7"/>
        <v>0</v>
      </c>
      <c r="V52" s="41">
        <f t="shared" si="7"/>
        <v>0</v>
      </c>
      <c r="W52" s="41">
        <f t="shared" si="7"/>
        <v>0</v>
      </c>
      <c r="X52" s="41">
        <v>0</v>
      </c>
      <c r="Y52" s="41">
        <f>+Y53</f>
        <v>0</v>
      </c>
      <c r="Z52" s="41">
        <v>0</v>
      </c>
      <c r="AA52" s="41">
        <v>0</v>
      </c>
      <c r="AB52" s="41">
        <v>0</v>
      </c>
      <c r="AC52" s="41">
        <v>0</v>
      </c>
      <c r="AD52" s="41">
        <v>0</v>
      </c>
      <c r="AE52" s="10">
        <f t="shared" si="2"/>
        <v>0</v>
      </c>
      <c r="AF52" s="41">
        <f>+AF53</f>
        <v>0</v>
      </c>
      <c r="AG52" s="10">
        <f t="shared" si="3"/>
        <v>0</v>
      </c>
    </row>
    <row r="53" spans="2:33" ht="20.100000000000001" customHeight="1" x14ac:dyDescent="0.2">
      <c r="B53" s="19"/>
      <c r="C53" s="20"/>
      <c r="D53" s="26"/>
      <c r="E53" s="22">
        <v>3</v>
      </c>
      <c r="F53" s="23" t="s">
        <v>54</v>
      </c>
      <c r="G53" s="24">
        <v>2818753599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5">
        <f t="shared" si="2"/>
        <v>0</v>
      </c>
      <c r="AF53" s="24">
        <v>0</v>
      </c>
      <c r="AG53" s="25">
        <f t="shared" si="3"/>
        <v>0</v>
      </c>
    </row>
    <row r="54" spans="2:33" ht="23.1" customHeight="1" thickBot="1" x14ac:dyDescent="0.25">
      <c r="B54" s="48"/>
      <c r="C54" s="49"/>
      <c r="D54" s="50"/>
      <c r="E54" s="51"/>
      <c r="F54" s="52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4"/>
      <c r="AF54" s="53"/>
      <c r="AG54" s="54"/>
    </row>
    <row r="55" spans="2:33" ht="23.1" customHeight="1" x14ac:dyDescent="0.2"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2:33" ht="20.100000000000001" customHeight="1" x14ac:dyDescent="0.2"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</row>
    <row r="57" spans="2:33" ht="20.100000000000001" customHeight="1" x14ac:dyDescent="0.2"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2:33" ht="20.100000000000001" customHeight="1" x14ac:dyDescent="0.2"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2:33" ht="20.100000000000001" customHeight="1" x14ac:dyDescent="0.2"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2:33" ht="20.100000000000001" customHeight="1" x14ac:dyDescent="0.2"/>
  </sheetData>
  <mergeCells count="26">
    <mergeCell ref="A2:AG2"/>
    <mergeCell ref="B3:AG3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G7"/>
    <mergeCell ref="E9:F9"/>
    <mergeCell ref="D10:F10"/>
    <mergeCell ref="D44:F44"/>
    <mergeCell ref="D47:F47"/>
    <mergeCell ref="D49:F49"/>
    <mergeCell ref="E52:F52"/>
    <mergeCell ref="D11:F11"/>
    <mergeCell ref="D16:F16"/>
    <mergeCell ref="D26:F26"/>
    <mergeCell ref="E35:F35"/>
    <mergeCell ref="D41:F41"/>
    <mergeCell ref="D43:F43"/>
  </mergeCells>
  <printOptions horizontalCentered="1" verticalCentered="1"/>
  <pageMargins left="0" right="0" top="0" bottom="0" header="0.51181102362204722" footer="0.51181102362204722"/>
  <pageSetup paperSize="5" scale="48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Presupuestaria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SEVERINI, José Antonio</dc:creator>
  <cp:lastModifiedBy>PIEDRAS, Federico</cp:lastModifiedBy>
  <cp:lastPrinted>2025-02-10T17:57:04Z</cp:lastPrinted>
  <dcterms:created xsi:type="dcterms:W3CDTF">2018-06-06T14:57:39Z</dcterms:created>
  <dcterms:modified xsi:type="dcterms:W3CDTF">2026-08-11T17:05:20Z</dcterms:modified>
</cp:coreProperties>
</file>