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22AB668B-6FB5-448C-90C3-531D5D4E8BCF}" xr6:coauthVersionLast="47" xr6:coauthVersionMax="47" xr10:uidLastSave="{00000000-0000-0000-0000-000000000000}"/>
  <bookViews>
    <workbookView xWindow="-120" yWindow="-120" windowWidth="29040" windowHeight="15720"/>
  </bookViews>
  <sheets>
    <sheet name="Ejecución Presupuestari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7" i="3" l="1"/>
  <c r="AE47" i="3"/>
  <c r="AF46" i="3"/>
  <c r="AG46" i="3" s="1"/>
  <c r="AD46" i="3"/>
  <c r="AE46" i="3" s="1"/>
  <c r="AC46" i="3"/>
  <c r="AC42" i="3" s="1"/>
  <c r="AB46" i="3"/>
  <c r="AB42" i="3" s="1"/>
  <c r="AA46" i="3"/>
  <c r="Z46" i="3"/>
  <c r="Y46" i="3"/>
  <c r="Y42" i="3" s="1"/>
  <c r="X46" i="3"/>
  <c r="O46" i="3"/>
  <c r="N46" i="3"/>
  <c r="M46" i="3"/>
  <c r="L46" i="3"/>
  <c r="K46" i="3"/>
  <c r="I46" i="3"/>
  <c r="I42" i="3"/>
  <c r="H46" i="3"/>
  <c r="G46" i="3"/>
  <c r="AG45" i="3"/>
  <c r="AE45" i="3"/>
  <c r="AG44" i="3"/>
  <c r="AE44" i="3"/>
  <c r="AF43" i="3"/>
  <c r="AF42" i="3" s="1"/>
  <c r="AD43" i="3"/>
  <c r="AD42" i="3" s="1"/>
  <c r="AC43" i="3"/>
  <c r="AB43" i="3"/>
  <c r="AA43" i="3"/>
  <c r="Z43" i="3"/>
  <c r="Y43" i="3"/>
  <c r="X43" i="3"/>
  <c r="O43" i="3"/>
  <c r="N43" i="3"/>
  <c r="N42" i="3" s="1"/>
  <c r="M43" i="3"/>
  <c r="M42" i="3"/>
  <c r="L43" i="3"/>
  <c r="K43" i="3"/>
  <c r="I43" i="3"/>
  <c r="H43" i="3"/>
  <c r="H42" i="3" s="1"/>
  <c r="G43" i="3"/>
  <c r="AG43" i="3" s="1"/>
  <c r="AA42" i="3"/>
  <c r="Z42" i="3"/>
  <c r="X42" i="3"/>
  <c r="O42" i="3"/>
  <c r="L42" i="3"/>
  <c r="K42" i="3"/>
  <c r="AG41" i="3"/>
  <c r="AE41" i="3"/>
  <c r="AF40" i="3"/>
  <c r="AG40" i="3" s="1"/>
  <c r="AD40" i="3"/>
  <c r="AE40" i="3" s="1"/>
  <c r="AC40" i="3"/>
  <c r="AB40" i="3"/>
  <c r="AA40" i="3"/>
  <c r="Z40" i="3"/>
  <c r="Y40" i="3"/>
  <c r="X40" i="3"/>
  <c r="O40" i="3"/>
  <c r="N40" i="3"/>
  <c r="M40" i="3"/>
  <c r="L40" i="3"/>
  <c r="K40" i="3"/>
  <c r="I40" i="3"/>
  <c r="H40" i="3"/>
  <c r="G40" i="3"/>
  <c r="AG39" i="3"/>
  <c r="AE39" i="3"/>
  <c r="AG38" i="3"/>
  <c r="AE38" i="3"/>
  <c r="AG37" i="3"/>
  <c r="AE37" i="3"/>
  <c r="AF35" i="3"/>
  <c r="AG35" i="3" s="1"/>
  <c r="AD35" i="3"/>
  <c r="AE35" i="3" s="1"/>
  <c r="AC35" i="3"/>
  <c r="AB35" i="3"/>
  <c r="AA35" i="3"/>
  <c r="Z35" i="3"/>
  <c r="Y35" i="3"/>
  <c r="X35" i="3"/>
  <c r="X10" i="3" s="1"/>
  <c r="X9" i="3" s="1"/>
  <c r="O35" i="3"/>
  <c r="N35" i="3"/>
  <c r="M35" i="3"/>
  <c r="L35" i="3"/>
  <c r="L10" i="3" s="1"/>
  <c r="L9" i="3" s="1"/>
  <c r="K35" i="3"/>
  <c r="I35" i="3"/>
  <c r="H35" i="3"/>
  <c r="G35" i="3"/>
  <c r="G10" i="3" s="1"/>
  <c r="AG34" i="3"/>
  <c r="AE34" i="3"/>
  <c r="AG33" i="3"/>
  <c r="AE33" i="3"/>
  <c r="AG32" i="3"/>
  <c r="AE32" i="3"/>
  <c r="AG31" i="3"/>
  <c r="AE31" i="3"/>
  <c r="AG30" i="3"/>
  <c r="AE30" i="3"/>
  <c r="AG29" i="3"/>
  <c r="AE29" i="3"/>
  <c r="AG28" i="3"/>
  <c r="AE28" i="3"/>
  <c r="AG27" i="3"/>
  <c r="AE27" i="3"/>
  <c r="AF26" i="3"/>
  <c r="AG26" i="3" s="1"/>
  <c r="AD26" i="3"/>
  <c r="AE26" i="3"/>
  <c r="AC26" i="3"/>
  <c r="AB26" i="3"/>
  <c r="AA26" i="3"/>
  <c r="Z26" i="3"/>
  <c r="Y26" i="3"/>
  <c r="Y10" i="3" s="1"/>
  <c r="Y9" i="3" s="1"/>
  <c r="X26" i="3"/>
  <c r="O26" i="3"/>
  <c r="N26" i="3"/>
  <c r="M26" i="3"/>
  <c r="L26" i="3"/>
  <c r="K26" i="3"/>
  <c r="I26" i="3"/>
  <c r="H26" i="3"/>
  <c r="H10" i="3" s="1"/>
  <c r="G26" i="3"/>
  <c r="AG25" i="3"/>
  <c r="AE25" i="3"/>
  <c r="AG24" i="3"/>
  <c r="AE24" i="3"/>
  <c r="AG23" i="3"/>
  <c r="AE23" i="3"/>
  <c r="AG22" i="3"/>
  <c r="AE22" i="3"/>
  <c r="AG21" i="3"/>
  <c r="AE21" i="3"/>
  <c r="AG20" i="3"/>
  <c r="AE20" i="3"/>
  <c r="AG19" i="3"/>
  <c r="AE19" i="3"/>
  <c r="AG18" i="3"/>
  <c r="AE18" i="3"/>
  <c r="AG17" i="3"/>
  <c r="AE17" i="3"/>
  <c r="AG16" i="3"/>
  <c r="AF16" i="3"/>
  <c r="AD16" i="3"/>
  <c r="AE16" i="3" s="1"/>
  <c r="AC16" i="3"/>
  <c r="AC10" i="3" s="1"/>
  <c r="AC9" i="3" s="1"/>
  <c r="AB16" i="3"/>
  <c r="AA16" i="3"/>
  <c r="Z16" i="3"/>
  <c r="Y16" i="3"/>
  <c r="X16" i="3"/>
  <c r="O16" i="3"/>
  <c r="N16" i="3"/>
  <c r="M16" i="3"/>
  <c r="L16" i="3"/>
  <c r="K16" i="3"/>
  <c r="I16" i="3"/>
  <c r="I10" i="3"/>
  <c r="I9" i="3" s="1"/>
  <c r="H16" i="3"/>
  <c r="G16" i="3"/>
  <c r="AG15" i="3"/>
  <c r="AE15" i="3"/>
  <c r="AG14" i="3"/>
  <c r="AE14" i="3"/>
  <c r="AG13" i="3"/>
  <c r="AE13" i="3"/>
  <c r="AG12" i="3"/>
  <c r="AE12" i="3"/>
  <c r="AF11" i="3"/>
  <c r="AG11" i="3" s="1"/>
  <c r="AD11" i="3"/>
  <c r="AE11" i="3" s="1"/>
  <c r="AC11" i="3"/>
  <c r="AB11" i="3"/>
  <c r="AB10" i="3" s="1"/>
  <c r="AB9" i="3" s="1"/>
  <c r="AA11" i="3"/>
  <c r="AA10" i="3"/>
  <c r="AA9" i="3"/>
  <c r="Z11" i="3"/>
  <c r="Z10" i="3" s="1"/>
  <c r="Z9" i="3" s="1"/>
  <c r="Y11" i="3"/>
  <c r="X11" i="3"/>
  <c r="O11" i="3"/>
  <c r="O10" i="3" s="1"/>
  <c r="O9" i="3" s="1"/>
  <c r="N11" i="3"/>
  <c r="M11" i="3"/>
  <c r="L11" i="3"/>
  <c r="K11" i="3"/>
  <c r="K10" i="3"/>
  <c r="K9" i="3"/>
  <c r="I11" i="3"/>
  <c r="H11" i="3"/>
  <c r="G11" i="3"/>
  <c r="N10" i="3"/>
  <c r="N9" i="3" s="1"/>
  <c r="M10" i="3"/>
  <c r="M9" i="3"/>
  <c r="H9" i="3" l="1"/>
  <c r="AF10" i="3"/>
  <c r="AE43" i="3"/>
  <c r="G42" i="3"/>
  <c r="AG42" i="3" s="1"/>
  <c r="AD10" i="3"/>
  <c r="AD9" i="3" l="1"/>
  <c r="AE10" i="3"/>
  <c r="AG10" i="3"/>
  <c r="AF9" i="3"/>
  <c r="AE42" i="3"/>
  <c r="G9" i="3"/>
  <c r="AG9" i="3" l="1"/>
  <c r="AE9" i="3"/>
</calcChain>
</file>

<file path=xl/sharedStrings.xml><?xml version="1.0" encoding="utf-8"?>
<sst xmlns="http://schemas.openxmlformats.org/spreadsheetml/2006/main" count="87" uniqueCount="58">
  <si>
    <t>Gastos en Personal</t>
  </si>
  <si>
    <t>Bienes de Consumo</t>
  </si>
  <si>
    <t>Servicios No Personales</t>
  </si>
  <si>
    <t>Transferencias</t>
  </si>
  <si>
    <t>EJECUCION PRESUPUESTARIA POR OBJETO DEL GASTO CONSOLIDADO AL 31 DE DICIEMBRE DE 2023</t>
  </si>
  <si>
    <t>COMPROMISO ACUMULADO Y DEVENGADO ACUMULADO A DICIEMBRE</t>
  </si>
  <si>
    <t>Acumulado a Enero</t>
  </si>
  <si>
    <t>Acumulado a Febrero</t>
  </si>
  <si>
    <t>Acumulado a Marzo</t>
  </si>
  <si>
    <t>Acumulado a Abril</t>
  </si>
  <si>
    <t>Acumulado a Mayo</t>
  </si>
  <si>
    <t>Acumulado a Junio</t>
  </si>
  <si>
    <t>Acumulado a Julio</t>
  </si>
  <si>
    <t>Acumulado a Agosto</t>
  </si>
  <si>
    <t>Acumulado a Setiembre</t>
  </si>
  <si>
    <t>Acumulado a Octubre</t>
  </si>
  <si>
    <t>Acumulado a Noviembre</t>
  </si>
  <si>
    <t>Acumulado a Diciembre</t>
  </si>
  <si>
    <t>Fte</t>
  </si>
  <si>
    <t>In</t>
  </si>
  <si>
    <t>Pp</t>
  </si>
  <si>
    <t>Principal Desc.</t>
  </si>
  <si>
    <t>Crédito Vigente</t>
  </si>
  <si>
    <t>Compromiso</t>
  </si>
  <si>
    <t>Devengado</t>
  </si>
  <si>
    <t>% Ejecución Compromiso</t>
  </si>
  <si>
    <t>% Ejecución Devengado</t>
  </si>
  <si>
    <t>TOTAL GENERAL PRESUPUESTO 2023</t>
  </si>
  <si>
    <t>Tesoro Nacional</t>
  </si>
  <si>
    <t>Personal Permanente</t>
  </si>
  <si>
    <t>Servicios Extraordinarios</t>
  </si>
  <si>
    <t>Asistencia Social al Personal</t>
  </si>
  <si>
    <t>Personal contratado</t>
  </si>
  <si>
    <t>Productos Alimenticios, Agropecuarios y Forestales</t>
  </si>
  <si>
    <t>Textiles y Vestuario</t>
  </si>
  <si>
    <t>Productos de Papel, Cartón e Impresos</t>
  </si>
  <si>
    <t>Productos de Cuero y Caucho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</si>
  <si>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</si>
  <si>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</si>
  <si>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</si>
  <si>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</si>
  <si>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</si>
  <si>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</si>
  <si>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</si>
  <si>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</si>
  <si>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</si>
  <si>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</si>
  <si>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</si>
  <si>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</si>
  <si>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</si>
  <si>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 xml:space="preserve"> Bienes de Uso</t>
  </si>
  <si>
    <t>Construcciones</t>
  </si>
  <si>
    <t xml:space="preserve"> -.-</t>
  </si>
  <si>
    <t>Maquinaria y Equipo</t>
  </si>
  <si>
    <t>Libros, Revistas y Otros Elementos Coleccionables</t>
  </si>
  <si>
    <t>Activos Intangibles</t>
  </si>
  <si>
    <t>Transf. al Sector Privado para Financiar Gastos Corrientes</t>
  </si>
  <si>
    <t>Recursos con Afectación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</si>
</sst>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7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8">
    <xf numFmtId="0" fontId="0" fillId="0" borderId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3" fontId="5" fillId="2" borderId="16" xfId="0" applyNumberFormat="1" applyFont="1" applyFill="1" applyBorder="1" applyAlignment="1">
      <alignment horizontal="right" vertical="center" wrapText="1"/>
    </xf>
    <xf numFmtId="10" fontId="5" fillId="2" borderId="16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top" wrapText="1"/>
    </xf>
    <xf numFmtId="3" fontId="6" fillId="0" borderId="14" xfId="0" applyNumberFormat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15" xfId="0" applyNumberFormat="1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horizontal="right" vertical="top" wrapText="1"/>
    </xf>
    <xf numFmtId="10" fontId="6" fillId="0" borderId="16" xfId="0" applyNumberFormat="1" applyFont="1" applyBorder="1" applyAlignment="1">
      <alignment horizontal="center" vertical="top" wrapText="1"/>
    </xf>
    <xf numFmtId="3" fontId="6" fillId="0" borderId="0" xfId="0" applyNumberFormat="1" applyFont="1" applyAlignment="1">
      <alignment horizontal="left" vertical="top" wrapText="1"/>
    </xf>
    <xf numFmtId="3" fontId="6" fillId="0" borderId="21" xfId="0" applyNumberFormat="1" applyFont="1" applyBorder="1" applyAlignment="1">
      <alignment horizontal="right" vertical="top" wrapText="1"/>
    </xf>
    <xf numFmtId="3" fontId="5" fillId="0" borderId="22" xfId="0" applyNumberFormat="1" applyFont="1" applyBorder="1" applyAlignment="1">
      <alignment horizontal="right" vertical="top" wrapText="1"/>
    </xf>
    <xf numFmtId="3" fontId="6" fillId="0" borderId="23" xfId="0" applyNumberFormat="1" applyFont="1" applyBorder="1" applyAlignment="1">
      <alignment horizontal="left" vertical="top" wrapText="1"/>
    </xf>
    <xf numFmtId="3" fontId="5" fillId="0" borderId="25" xfId="0" applyNumberFormat="1" applyFont="1" applyBorder="1" applyAlignment="1">
      <alignment horizontal="right" vertical="top" wrapText="1"/>
    </xf>
    <xf numFmtId="10" fontId="5" fillId="0" borderId="25" xfId="0" applyNumberFormat="1" applyFont="1" applyBorder="1" applyAlignment="1">
      <alignment horizontal="center" vertical="top" wrapText="1"/>
    </xf>
    <xf numFmtId="10" fontId="5" fillId="0" borderId="26" xfId="0" applyNumberFormat="1" applyFont="1" applyBorder="1" applyAlignment="1">
      <alignment horizontal="center" vertical="top" wrapText="1"/>
    </xf>
    <xf numFmtId="3" fontId="6" fillId="0" borderId="27" xfId="0" applyNumberFormat="1" applyFont="1" applyBorder="1" applyAlignment="1">
      <alignment horizontal="right" vertical="top" wrapText="1"/>
    </xf>
    <xf numFmtId="3" fontId="5" fillId="0" borderId="14" xfId="0" applyNumberFormat="1" applyFont="1" applyBorder="1" applyAlignment="1">
      <alignment horizontal="right" vertical="top" wrapText="1"/>
    </xf>
    <xf numFmtId="3" fontId="6" fillId="0" borderId="15" xfId="0" applyNumberFormat="1" applyFont="1" applyBorder="1" applyAlignment="1">
      <alignment horizontal="left" vertical="center" wrapText="1"/>
    </xf>
    <xf numFmtId="3" fontId="6" fillId="0" borderId="28" xfId="0" applyNumberFormat="1" applyFont="1" applyBorder="1" applyAlignment="1">
      <alignment horizontal="right" vertical="top" wrapText="1"/>
    </xf>
    <xf numFmtId="10" fontId="6" fillId="0" borderId="28" xfId="0" applyNumberFormat="1" applyFont="1" applyBorder="1" applyAlignment="1">
      <alignment horizontal="center" vertical="top" wrapText="1"/>
    </xf>
    <xf numFmtId="3" fontId="6" fillId="0" borderId="29" xfId="0" applyNumberFormat="1" applyFont="1" applyBorder="1" applyAlignment="1">
      <alignment horizontal="right" vertical="top" wrapText="1"/>
    </xf>
    <xf numFmtId="3" fontId="6" fillId="0" borderId="30" xfId="0" applyNumberFormat="1" applyFont="1" applyBorder="1" applyAlignment="1">
      <alignment horizontal="right" vertical="top" wrapText="1"/>
    </xf>
    <xf numFmtId="10" fontId="6" fillId="0" borderId="30" xfId="0" applyNumberFormat="1" applyFont="1" applyBorder="1" applyAlignment="1">
      <alignment horizontal="center" vertical="top" wrapText="1"/>
    </xf>
    <xf numFmtId="0" fontId="0" fillId="0" borderId="31" xfId="0" applyBorder="1"/>
    <xf numFmtId="0" fontId="0" fillId="0" borderId="32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3" xfId="0" applyBorder="1" applyAlignment="1">
      <alignment horizontal="left"/>
    </xf>
    <xf numFmtId="0" fontId="0" fillId="0" borderId="34" xfId="0" applyBorder="1"/>
    <xf numFmtId="0" fontId="0" fillId="0" borderId="34" xfId="0" applyBorder="1" applyAlignment="1">
      <alignment horizontal="center"/>
    </xf>
    <xf numFmtId="3" fontId="7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3" fontId="5" fillId="0" borderId="19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3" fontId="5" fillId="0" borderId="23" xfId="0" applyNumberFormat="1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left" vertical="center" wrapText="1"/>
    </xf>
    <xf numFmtId="3" fontId="5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</cellXfs>
  <cellStyles count="8">
    <cellStyle name="Millares 2" xfId="1"/>
    <cellStyle name="Moneda 2" xfId="2"/>
    <cellStyle name="Normal" xfId="0" builtinId="0"/>
    <cellStyle name="Normal 2" xfId="3"/>
    <cellStyle name="Normal 3" xfId="4"/>
    <cellStyle name="Normal 4" xfId="5"/>
    <cellStyle name="Normal 5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4"/>
  <sheetViews>
    <sheetView showGridLines="0" tabSelected="1" zoomScaleNormal="100" workbookViewId="0">
      <pane xSplit="7" topLeftCell="Y1" activePane="topRight" state="frozen"/>
      <selection activeCell="A6" sqref="A6"/>
      <selection pane="topRight" activeCell="F21" sqref="F21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1" customWidth="1"/>
    <col min="5" max="5" width="3.42578125" customWidth="1"/>
    <col min="6" max="6" width="56.5703125" style="1" bestFit="1" customWidth="1"/>
    <col min="7" max="7" width="16.5703125" customWidth="1"/>
    <col min="8" max="23" width="15.28515625" customWidth="1"/>
    <col min="24" max="24" width="15.28515625" bestFit="1" customWidth="1"/>
    <col min="25" max="25" width="18.42578125" bestFit="1" customWidth="1"/>
    <col min="26" max="29" width="18.42578125" customWidth="1"/>
    <col min="30" max="30" width="16.5703125" bestFit="1" customWidth="1"/>
    <col min="31" max="31" width="14.140625" customWidth="1"/>
    <col min="32" max="32" width="18.42578125" bestFit="1" customWidth="1"/>
    <col min="33" max="33" width="14.5703125" customWidth="1"/>
    <col min="34" max="34" width="12" bestFit="1" customWidth="1"/>
  </cols>
  <sheetData>
    <row r="2" spans="1:33" ht="22.5" customHeight="1" x14ac:dyDescent="0.25">
      <c r="A2" s="64" t="s">
        <v>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24.75" customHeight="1" x14ac:dyDescent="0.25">
      <c r="B3" s="64" t="s">
        <v>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49"/>
      <c r="AE3" s="49"/>
      <c r="AF3" s="49"/>
      <c r="AG3" s="49"/>
    </row>
    <row r="4" spans="1:33" ht="11.25" customHeight="1" x14ac:dyDescent="0.2"/>
    <row r="5" spans="1:33" x14ac:dyDescent="0.2"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33" ht="13.5" thickBot="1" x14ac:dyDescent="0.25"/>
    <row r="7" spans="1:33" ht="15.75" customHeight="1" thickBot="1" x14ac:dyDescent="0.3">
      <c r="H7" s="58" t="s">
        <v>6</v>
      </c>
      <c r="I7" s="59"/>
      <c r="J7" s="58" t="s">
        <v>7</v>
      </c>
      <c r="K7" s="59"/>
      <c r="L7" s="58" t="s">
        <v>8</v>
      </c>
      <c r="M7" s="59"/>
      <c r="N7" s="58" t="s">
        <v>9</v>
      </c>
      <c r="O7" s="59"/>
      <c r="P7" s="58" t="s">
        <v>10</v>
      </c>
      <c r="Q7" s="59"/>
      <c r="R7" s="58" t="s">
        <v>11</v>
      </c>
      <c r="S7" s="59"/>
      <c r="T7" s="58" t="s">
        <v>12</v>
      </c>
      <c r="U7" s="59"/>
      <c r="V7" s="58" t="s">
        <v>13</v>
      </c>
      <c r="W7" s="59"/>
      <c r="X7" s="58" t="s">
        <v>14</v>
      </c>
      <c r="Y7" s="59"/>
      <c r="Z7" s="58" t="s">
        <v>15</v>
      </c>
      <c r="AA7" s="60"/>
      <c r="AB7" s="58" t="s">
        <v>16</v>
      </c>
      <c r="AC7" s="60"/>
      <c r="AD7" s="58" t="s">
        <v>17</v>
      </c>
      <c r="AE7" s="61"/>
      <c r="AF7" s="61"/>
      <c r="AG7" s="59"/>
    </row>
    <row r="8" spans="1:33" ht="51.75" customHeight="1" thickBot="1" x14ac:dyDescent="0.25">
      <c r="B8" s="3" t="s">
        <v>18</v>
      </c>
      <c r="C8" s="4" t="s">
        <v>19</v>
      </c>
      <c r="D8" s="4"/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23</v>
      </c>
      <c r="K8" s="4" t="s">
        <v>24</v>
      </c>
      <c r="L8" s="4" t="s">
        <v>23</v>
      </c>
      <c r="M8" s="4" t="s">
        <v>24</v>
      </c>
      <c r="N8" s="4" t="s">
        <v>23</v>
      </c>
      <c r="O8" s="4" t="s">
        <v>24</v>
      </c>
      <c r="P8" s="4" t="s">
        <v>23</v>
      </c>
      <c r="Q8" s="4" t="s">
        <v>24</v>
      </c>
      <c r="R8" s="4" t="s">
        <v>23</v>
      </c>
      <c r="S8" s="4" t="s">
        <v>24</v>
      </c>
      <c r="T8" s="4" t="s">
        <v>23</v>
      </c>
      <c r="U8" s="4" t="s">
        <v>24</v>
      </c>
      <c r="V8" s="4" t="s">
        <v>23</v>
      </c>
      <c r="W8" s="4" t="s">
        <v>24</v>
      </c>
      <c r="X8" s="4" t="s">
        <v>23</v>
      </c>
      <c r="Y8" s="4" t="s">
        <v>24</v>
      </c>
      <c r="Z8" s="4" t="s">
        <v>23</v>
      </c>
      <c r="AA8" s="4" t="s">
        <v>24</v>
      </c>
      <c r="AB8" s="4" t="s">
        <v>23</v>
      </c>
      <c r="AC8" s="4" t="s">
        <v>24</v>
      </c>
      <c r="AD8" s="4" t="s">
        <v>23</v>
      </c>
      <c r="AE8" s="4" t="s">
        <v>25</v>
      </c>
      <c r="AF8" s="4" t="s">
        <v>24</v>
      </c>
      <c r="AG8" s="4" t="s">
        <v>26</v>
      </c>
    </row>
    <row r="9" spans="1:33" ht="34.5" customHeight="1" x14ac:dyDescent="0.2">
      <c r="B9" s="5"/>
      <c r="C9" s="6"/>
      <c r="D9" s="7"/>
      <c r="E9" s="62" t="s">
        <v>27</v>
      </c>
      <c r="F9" s="63"/>
      <c r="G9" s="8">
        <f>+G10+G42</f>
        <v>134421809068</v>
      </c>
      <c r="H9" s="8">
        <f>+H10+H42</f>
        <v>5910056254.1300001</v>
      </c>
      <c r="I9" s="8">
        <f>+I10+I42</f>
        <v>5692116305.5600004</v>
      </c>
      <c r="J9" s="8">
        <v>11525603343.630003</v>
      </c>
      <c r="K9" s="8">
        <f>+K10+K42</f>
        <v>11285007846.400002</v>
      </c>
      <c r="L9" s="8">
        <f>+L10+L42</f>
        <v>19414656244.149998</v>
      </c>
      <c r="M9" s="8">
        <f>+M10+M42</f>
        <v>19161991391.419998</v>
      </c>
      <c r="N9" s="8">
        <f>+N10+N42</f>
        <v>26213519719.869995</v>
      </c>
      <c r="O9" s="8">
        <f>+O10+O42</f>
        <v>25957108713.669994</v>
      </c>
      <c r="P9" s="8">
        <v>33093514103.870003</v>
      </c>
      <c r="Q9" s="8">
        <v>32827693637.550003</v>
      </c>
      <c r="R9" s="8">
        <v>48127348620.639992</v>
      </c>
      <c r="S9" s="8">
        <v>47860134056.469994</v>
      </c>
      <c r="T9" s="8">
        <v>57186534771.379997</v>
      </c>
      <c r="U9" s="8">
        <v>56943632685.729996</v>
      </c>
      <c r="V9" s="8">
        <v>66083365552</v>
      </c>
      <c r="W9" s="8">
        <v>65876302987.010002</v>
      </c>
      <c r="X9" s="8">
        <f t="shared" ref="X9:AD9" si="0">+X10+X42</f>
        <v>76860110686.099976</v>
      </c>
      <c r="Y9" s="8">
        <f t="shared" si="0"/>
        <v>76657964623.519989</v>
      </c>
      <c r="Z9" s="8">
        <f t="shared" si="0"/>
        <v>92066938945.62001</v>
      </c>
      <c r="AA9" s="8">
        <f t="shared" si="0"/>
        <v>91815267671.770004</v>
      </c>
      <c r="AB9" s="8">
        <f t="shared" si="0"/>
        <v>104091590169.18001</v>
      </c>
      <c r="AC9" s="8">
        <f t="shared" si="0"/>
        <v>103854333541.86</v>
      </c>
      <c r="AD9" s="8">
        <f t="shared" si="0"/>
        <v>130857052512.75999</v>
      </c>
      <c r="AE9" s="9">
        <f t="shared" ref="AE9:AE47" si="1">+AD9/G9</f>
        <v>0.97348081698977362</v>
      </c>
      <c r="AF9" s="8">
        <f>+AF10+AF42</f>
        <v>130821362037.23</v>
      </c>
      <c r="AG9" s="10">
        <f t="shared" ref="AG9:AG47" si="2">+AF9/G9</f>
        <v>0.9732153059408043</v>
      </c>
    </row>
    <row r="10" spans="1:33" ht="23.1" customHeight="1" x14ac:dyDescent="0.2">
      <c r="B10" s="11">
        <v>1</v>
      </c>
      <c r="C10" s="12"/>
      <c r="D10" s="55" t="s">
        <v>28</v>
      </c>
      <c r="E10" s="56"/>
      <c r="F10" s="57"/>
      <c r="G10" s="13">
        <f>+G11+G16+G26+G35+G40</f>
        <v>134003741312</v>
      </c>
      <c r="H10" s="13">
        <f>+H11+H16+H26+H35+H40</f>
        <v>5886157288.8400002</v>
      </c>
      <c r="I10" s="13">
        <f>+I11+I16+I26+I35+I40</f>
        <v>5668217340.2700005</v>
      </c>
      <c r="J10" s="13">
        <v>11501704378.340002</v>
      </c>
      <c r="K10" s="13">
        <f>+K11+K16+K26+K35+K40</f>
        <v>11261108881.110001</v>
      </c>
      <c r="L10" s="13">
        <f>+L11+L16+L26+L35+L40</f>
        <v>19348073718.279999</v>
      </c>
      <c r="M10" s="13">
        <f>+M11+M16+M26+M35+M40</f>
        <v>19095408865.549999</v>
      </c>
      <c r="N10" s="13">
        <f>+N11+N16+N26+N35+N40</f>
        <v>26120035544.739994</v>
      </c>
      <c r="O10" s="13">
        <f>+O11+O16+O26+O35+O40</f>
        <v>25863624538.539993</v>
      </c>
      <c r="P10" s="13">
        <v>32976795519.170002</v>
      </c>
      <c r="Q10" s="13">
        <v>32710975052.850002</v>
      </c>
      <c r="R10" s="13">
        <v>47959047164.259995</v>
      </c>
      <c r="S10" s="13">
        <v>47691832600.089996</v>
      </c>
      <c r="T10" s="13">
        <v>56987455985.809998</v>
      </c>
      <c r="U10" s="13">
        <v>56744553900.159996</v>
      </c>
      <c r="V10" s="13">
        <v>65854485536.330002</v>
      </c>
      <c r="W10" s="13">
        <v>65647422971.340004</v>
      </c>
      <c r="X10" s="13">
        <f t="shared" ref="X10:AD10" si="3">+X11+X16+X26+X35+X40</f>
        <v>76627346093.169983</v>
      </c>
      <c r="Y10" s="13">
        <f t="shared" si="3"/>
        <v>76425200030.589996</v>
      </c>
      <c r="Z10" s="13">
        <f t="shared" si="3"/>
        <v>91755443211.480011</v>
      </c>
      <c r="AA10" s="13">
        <f t="shared" si="3"/>
        <v>91503771937.630005</v>
      </c>
      <c r="AB10" s="13">
        <f t="shared" si="3"/>
        <v>103779794898.85001</v>
      </c>
      <c r="AC10" s="13">
        <f t="shared" si="3"/>
        <v>103542538271.53</v>
      </c>
      <c r="AD10" s="13">
        <f t="shared" si="3"/>
        <v>130498550339.90999</v>
      </c>
      <c r="AE10" s="14">
        <f t="shared" si="1"/>
        <v>0.97384258873840768</v>
      </c>
      <c r="AF10" s="13">
        <f>+AF11+AF16+AF26+AF35+AF40</f>
        <v>130462859864.37999</v>
      </c>
      <c r="AG10" s="14">
        <f t="shared" si="2"/>
        <v>0.97357624934235376</v>
      </c>
    </row>
    <row r="11" spans="1:33" ht="23.1" customHeight="1" x14ac:dyDescent="0.2">
      <c r="B11" s="15"/>
      <c r="C11" s="16">
        <v>1</v>
      </c>
      <c r="D11" s="50" t="s">
        <v>0</v>
      </c>
      <c r="E11" s="51"/>
      <c r="F11" s="52"/>
      <c r="G11" s="17">
        <f>SUM(G12:G15)</f>
        <v>130509231434</v>
      </c>
      <c r="H11" s="17">
        <f>SUM(H12:H15)</f>
        <v>5622996374.4499998</v>
      </c>
      <c r="I11" s="17">
        <f>SUM(I12:I15)</f>
        <v>5610000000</v>
      </c>
      <c r="J11" s="17">
        <v>11163329417.950001</v>
      </c>
      <c r="K11" s="17">
        <f>SUM(K12:K15)</f>
        <v>11163329417.950001</v>
      </c>
      <c r="L11" s="17">
        <f>SUM(L12:L15)</f>
        <v>18886075824.889999</v>
      </c>
      <c r="M11" s="17">
        <f>SUM(M12:M15)</f>
        <v>18886075824.889999</v>
      </c>
      <c r="N11" s="17">
        <f>SUM(N12:N15)</f>
        <v>25603443554.149998</v>
      </c>
      <c r="O11" s="17">
        <f>SUM(O12:O15)</f>
        <v>25603429306.609997</v>
      </c>
      <c r="P11" s="17">
        <v>32350880210.820004</v>
      </c>
      <c r="Q11" s="17">
        <v>32350865963.280003</v>
      </c>
      <c r="R11" s="17">
        <v>47218057908.919998</v>
      </c>
      <c r="S11" s="17">
        <v>47218043661.379997</v>
      </c>
      <c r="T11" s="17">
        <v>56137352092.07</v>
      </c>
      <c r="U11" s="17">
        <v>56137337844.529999</v>
      </c>
      <c r="V11" s="17">
        <v>64925158587.050003</v>
      </c>
      <c r="W11" s="17">
        <v>64925144339.510002</v>
      </c>
      <c r="X11" s="17">
        <f t="shared" ref="X11:AD11" si="4">SUM(X12:X15)</f>
        <v>75541814060.599991</v>
      </c>
      <c r="Y11" s="17">
        <f t="shared" si="4"/>
        <v>75541799813.059998</v>
      </c>
      <c r="Z11" s="17">
        <f t="shared" si="4"/>
        <v>90483737850.050003</v>
      </c>
      <c r="AA11" s="17">
        <f t="shared" si="4"/>
        <v>90483723602.51001</v>
      </c>
      <c r="AB11" s="17">
        <f t="shared" si="4"/>
        <v>102277917724.29001</v>
      </c>
      <c r="AC11" s="17">
        <f t="shared" si="4"/>
        <v>102277903476.75</v>
      </c>
      <c r="AD11" s="17">
        <f t="shared" si="4"/>
        <v>127087532628.10999</v>
      </c>
      <c r="AE11" s="9">
        <f t="shared" si="1"/>
        <v>0.97378194041683241</v>
      </c>
      <c r="AF11" s="17">
        <f>SUM(AF12:AF15)</f>
        <v>127087518380.56999</v>
      </c>
      <c r="AG11" s="9">
        <f t="shared" si="2"/>
        <v>0.97378183124800333</v>
      </c>
    </row>
    <row r="12" spans="1:33" ht="20.100000000000001" customHeight="1" x14ac:dyDescent="0.2">
      <c r="B12" s="18">
        <v>1</v>
      </c>
      <c r="C12" s="19">
        <v>1</v>
      </c>
      <c r="D12" s="20"/>
      <c r="E12" s="21">
        <v>1</v>
      </c>
      <c r="F12" s="22" t="s">
        <v>29</v>
      </c>
      <c r="G12" s="23">
        <v>129578516150</v>
      </c>
      <c r="H12" s="23">
        <v>5575739247.3699999</v>
      </c>
      <c r="I12" s="23">
        <v>5562742872.9200001</v>
      </c>
      <c r="J12" s="23">
        <v>11070669367.370001</v>
      </c>
      <c r="K12" s="23">
        <v>11070669367.370001</v>
      </c>
      <c r="L12" s="23">
        <v>18727921896.25</v>
      </c>
      <c r="M12" s="23">
        <v>18727921896.25</v>
      </c>
      <c r="N12" s="23">
        <v>25384777022.889999</v>
      </c>
      <c r="O12" s="23">
        <v>25384777022.889999</v>
      </c>
      <c r="P12" s="23">
        <v>32071247467.330002</v>
      </c>
      <c r="Q12" s="23">
        <v>32071247467.330002</v>
      </c>
      <c r="R12" s="23">
        <v>46836799097.800003</v>
      </c>
      <c r="S12" s="23">
        <v>46836799097.800003</v>
      </c>
      <c r="T12" s="23">
        <v>55681794305.419998</v>
      </c>
      <c r="U12" s="23">
        <v>55681794305.419998</v>
      </c>
      <c r="V12" s="23">
        <v>64415380171.580002</v>
      </c>
      <c r="W12" s="23">
        <v>64415380171.580002</v>
      </c>
      <c r="X12" s="23">
        <v>74944628251.149994</v>
      </c>
      <c r="Y12" s="23">
        <v>74944628251.149994</v>
      </c>
      <c r="Z12" s="23">
        <v>89767711163.800003</v>
      </c>
      <c r="AA12" s="23">
        <v>89767711163.800003</v>
      </c>
      <c r="AB12" s="23">
        <v>101470232653.75</v>
      </c>
      <c r="AC12" s="23">
        <v>101470232653.75</v>
      </c>
      <c r="AD12" s="23">
        <v>126170044576.75999</v>
      </c>
      <c r="AE12" s="24">
        <f t="shared" si="1"/>
        <v>0.97369570454646692</v>
      </c>
      <c r="AF12" s="23">
        <v>126170044576.75999</v>
      </c>
      <c r="AG12" s="24">
        <f t="shared" si="2"/>
        <v>0.97369570454646692</v>
      </c>
    </row>
    <row r="13" spans="1:33" ht="20.100000000000001" customHeight="1" x14ac:dyDescent="0.2">
      <c r="B13" s="18"/>
      <c r="C13" s="19"/>
      <c r="D13" s="25"/>
      <c r="E13" s="21">
        <v>3</v>
      </c>
      <c r="F13" s="22" t="s">
        <v>30</v>
      </c>
      <c r="G13" s="23">
        <v>104584316</v>
      </c>
      <c r="H13" s="23">
        <v>4676736.09</v>
      </c>
      <c r="I13" s="23">
        <v>4676736.09</v>
      </c>
      <c r="J13" s="23">
        <v>8235376.8200000003</v>
      </c>
      <c r="K13" s="23">
        <v>8235376.8200000003</v>
      </c>
      <c r="L13" s="23">
        <v>13379355.140000001</v>
      </c>
      <c r="M13" s="23">
        <v>13379355.140000001</v>
      </c>
      <c r="N13" s="23">
        <v>19594342.420000002</v>
      </c>
      <c r="O13" s="23">
        <v>19594342.420000002</v>
      </c>
      <c r="P13" s="23">
        <v>26140597.34</v>
      </c>
      <c r="Q13" s="23">
        <v>26140597.34</v>
      </c>
      <c r="R13" s="23">
        <v>34560072.840000004</v>
      </c>
      <c r="S13" s="23">
        <v>34560072.840000004</v>
      </c>
      <c r="T13" s="23">
        <v>43421735</v>
      </c>
      <c r="U13" s="23">
        <v>43421735</v>
      </c>
      <c r="V13" s="23">
        <v>49814740.399999999</v>
      </c>
      <c r="W13" s="23">
        <v>49814740.399999999</v>
      </c>
      <c r="X13" s="23">
        <v>59286103.530000001</v>
      </c>
      <c r="Y13" s="23">
        <v>59286103.530000001</v>
      </c>
      <c r="Z13" s="23">
        <v>71832080.099999994</v>
      </c>
      <c r="AA13" s="23">
        <v>71832080.099999994</v>
      </c>
      <c r="AB13" s="23">
        <v>82985578.549999997</v>
      </c>
      <c r="AC13" s="23">
        <v>82985578.549999997</v>
      </c>
      <c r="AD13" s="23">
        <v>96388592.950000003</v>
      </c>
      <c r="AE13" s="24">
        <f t="shared" si="1"/>
        <v>0.92163525695382476</v>
      </c>
      <c r="AF13" s="23">
        <v>96388592.950000003</v>
      </c>
      <c r="AG13" s="24">
        <f t="shared" si="2"/>
        <v>0.92163525695382476</v>
      </c>
    </row>
    <row r="14" spans="1:33" ht="20.100000000000001" customHeight="1" x14ac:dyDescent="0.2">
      <c r="B14" s="18"/>
      <c r="C14" s="19"/>
      <c r="D14" s="25"/>
      <c r="E14" s="21">
        <v>5</v>
      </c>
      <c r="F14" s="22" t="s">
        <v>31</v>
      </c>
      <c r="G14" s="23">
        <v>793730968</v>
      </c>
      <c r="H14" s="23">
        <v>40245358.990000002</v>
      </c>
      <c r="I14" s="23">
        <v>40245358.990000002</v>
      </c>
      <c r="J14" s="23">
        <v>79916105.359999999</v>
      </c>
      <c r="K14" s="23">
        <v>79916105.359999999</v>
      </c>
      <c r="L14" s="23">
        <v>137535815.09999999</v>
      </c>
      <c r="M14" s="23">
        <v>137535815.09999999</v>
      </c>
      <c r="N14" s="23">
        <v>189586924.44</v>
      </c>
      <c r="O14" s="23">
        <v>189586924.44</v>
      </c>
      <c r="P14" s="23">
        <v>241902291.75</v>
      </c>
      <c r="Q14" s="23">
        <v>241902291.75</v>
      </c>
      <c r="R14" s="23">
        <v>333274283.88</v>
      </c>
      <c r="S14" s="23">
        <v>333274283.88</v>
      </c>
      <c r="T14" s="23">
        <v>396217444.57999998</v>
      </c>
      <c r="U14" s="23">
        <v>396217444.57999998</v>
      </c>
      <c r="V14" s="23">
        <v>441593968</v>
      </c>
      <c r="W14" s="23">
        <v>441593968</v>
      </c>
      <c r="X14" s="23">
        <v>517025365.51999998</v>
      </c>
      <c r="Y14" s="23">
        <v>517025365.51999998</v>
      </c>
      <c r="Z14" s="23">
        <v>621163265.75</v>
      </c>
      <c r="AA14" s="23">
        <v>621163265.75</v>
      </c>
      <c r="AB14" s="23">
        <v>699794484.91999996</v>
      </c>
      <c r="AC14" s="23">
        <v>699794484.91999996</v>
      </c>
      <c r="AD14" s="23">
        <v>793730968</v>
      </c>
      <c r="AE14" s="24">
        <f t="shared" si="1"/>
        <v>1</v>
      </c>
      <c r="AF14" s="23">
        <v>793730968</v>
      </c>
      <c r="AG14" s="24">
        <f t="shared" si="2"/>
        <v>1</v>
      </c>
    </row>
    <row r="15" spans="1:33" ht="20.100000000000001" customHeight="1" x14ac:dyDescent="0.2">
      <c r="B15" s="18"/>
      <c r="C15" s="19"/>
      <c r="D15" s="25"/>
      <c r="E15" s="21">
        <v>8</v>
      </c>
      <c r="F15" s="22" t="s">
        <v>32</v>
      </c>
      <c r="G15" s="23">
        <v>32400000</v>
      </c>
      <c r="H15" s="23">
        <v>2335032</v>
      </c>
      <c r="I15" s="23">
        <v>2335032</v>
      </c>
      <c r="J15" s="23">
        <v>4508568.4000000004</v>
      </c>
      <c r="K15" s="23">
        <v>4508568.4000000004</v>
      </c>
      <c r="L15" s="23">
        <v>7238758.4000000004</v>
      </c>
      <c r="M15" s="23">
        <v>7238758.4000000004</v>
      </c>
      <c r="N15" s="23">
        <v>9485264.4000000004</v>
      </c>
      <c r="O15" s="23">
        <v>9471016.8599999994</v>
      </c>
      <c r="P15" s="23">
        <v>11589854.4</v>
      </c>
      <c r="Q15" s="23">
        <v>11575606.859999999</v>
      </c>
      <c r="R15" s="23">
        <v>13424454.4</v>
      </c>
      <c r="S15" s="23">
        <v>13410206.859999999</v>
      </c>
      <c r="T15" s="23">
        <v>15918607.07</v>
      </c>
      <c r="U15" s="23">
        <v>15904359.529999999</v>
      </c>
      <c r="V15" s="23">
        <v>18369707.07</v>
      </c>
      <c r="W15" s="23">
        <v>18355459.530000001</v>
      </c>
      <c r="X15" s="23">
        <v>20874340.399999999</v>
      </c>
      <c r="Y15" s="23">
        <v>20860092.859999999</v>
      </c>
      <c r="Z15" s="23">
        <v>23031340.399999999</v>
      </c>
      <c r="AA15" s="23">
        <v>23017092.859999999</v>
      </c>
      <c r="AB15" s="23">
        <v>24905007.07</v>
      </c>
      <c r="AC15" s="23">
        <v>24890759.530000001</v>
      </c>
      <c r="AD15" s="23">
        <v>27368490.399999999</v>
      </c>
      <c r="AE15" s="24">
        <f t="shared" si="1"/>
        <v>0.84470649382716045</v>
      </c>
      <c r="AF15" s="23">
        <v>27354242.859999999</v>
      </c>
      <c r="AG15" s="24">
        <f t="shared" si="2"/>
        <v>0.84426675493827164</v>
      </c>
    </row>
    <row r="16" spans="1:33" ht="23.1" customHeight="1" x14ac:dyDescent="0.2">
      <c r="B16" s="15"/>
      <c r="C16" s="16">
        <v>2</v>
      </c>
      <c r="D16" s="50" t="s">
        <v>1</v>
      </c>
      <c r="E16" s="51"/>
      <c r="F16" s="52"/>
      <c r="G16" s="17">
        <f>SUM(G17:G25)</f>
        <v>488914635</v>
      </c>
      <c r="H16" s="17">
        <f>SUM(H17:H25)</f>
        <v>23943991.09</v>
      </c>
      <c r="I16" s="17">
        <f>SUM(I17:I25)</f>
        <v>3121241.09</v>
      </c>
      <c r="J16" s="17">
        <v>27654086.330000002</v>
      </c>
      <c r="K16" s="17">
        <f>SUM(K17:K25)</f>
        <v>7702241.3300000001</v>
      </c>
      <c r="L16" s="17">
        <f>SUM(L17:L25)</f>
        <v>36628912.07</v>
      </c>
      <c r="M16" s="17">
        <f>SUM(M17:M25)</f>
        <v>17808722.07</v>
      </c>
      <c r="N16" s="17">
        <f>SUM(N17:N25)</f>
        <v>42885608.170000002</v>
      </c>
      <c r="O16" s="17">
        <f>SUM(O17:O25)</f>
        <v>26082133.170000002</v>
      </c>
      <c r="P16" s="17">
        <v>74534285.479999989</v>
      </c>
      <c r="Q16" s="17">
        <v>40744901.099999994</v>
      </c>
      <c r="R16" s="17">
        <v>93778567.129999995</v>
      </c>
      <c r="S16" s="17">
        <v>58647153.019999996</v>
      </c>
      <c r="T16" s="17">
        <v>121500521.68000002</v>
      </c>
      <c r="U16" s="17">
        <v>89932114.919999987</v>
      </c>
      <c r="V16" s="17">
        <v>155033696.43000001</v>
      </c>
      <c r="W16" s="17">
        <v>118141322.31999999</v>
      </c>
      <c r="X16" s="17">
        <f t="shared" ref="X16:AD16" si="5">SUM(X17:X25)</f>
        <v>227216546.93000001</v>
      </c>
      <c r="Y16" s="17">
        <f t="shared" si="5"/>
        <v>154725602.03000003</v>
      </c>
      <c r="Z16" s="17">
        <f t="shared" si="5"/>
        <v>271778941.11000001</v>
      </c>
      <c r="AA16" s="17">
        <f t="shared" si="5"/>
        <v>170339076.20999998</v>
      </c>
      <c r="AB16" s="17">
        <f t="shared" si="5"/>
        <v>286596468.87</v>
      </c>
      <c r="AC16" s="17">
        <f t="shared" si="5"/>
        <v>221027758.97000003</v>
      </c>
      <c r="AD16" s="17">
        <f t="shared" si="5"/>
        <v>481461979.32000005</v>
      </c>
      <c r="AE16" s="9">
        <f t="shared" si="1"/>
        <v>0.98475673431211574</v>
      </c>
      <c r="AF16" s="17">
        <f>SUM(AF17:AF25)</f>
        <v>481461199.41999996</v>
      </c>
      <c r="AG16" s="9">
        <f t="shared" si="2"/>
        <v>0.98475513914612101</v>
      </c>
    </row>
    <row r="17" spans="2:33" ht="20.100000000000001" customHeight="1" x14ac:dyDescent="0.2">
      <c r="B17" s="18"/>
      <c r="C17" s="19"/>
      <c r="D17" s="25"/>
      <c r="E17" s="21">
        <v>1</v>
      </c>
      <c r="F17" s="22" t="s">
        <v>33</v>
      </c>
      <c r="G17" s="23">
        <v>29000000</v>
      </c>
      <c r="H17" s="23">
        <v>21321281</v>
      </c>
      <c r="I17" s="23">
        <v>498531</v>
      </c>
      <c r="J17" s="23">
        <v>21724200.699999999</v>
      </c>
      <c r="K17" s="23">
        <v>1772355.7</v>
      </c>
      <c r="L17" s="23">
        <v>22796756.649999999</v>
      </c>
      <c r="M17" s="23">
        <v>3976566.6500000004</v>
      </c>
      <c r="N17" s="23">
        <v>23350909.73</v>
      </c>
      <c r="O17" s="23">
        <v>6547434.7300000004</v>
      </c>
      <c r="P17" s="23">
        <v>24380412.609999999</v>
      </c>
      <c r="Q17" s="23">
        <v>8974557.6099999994</v>
      </c>
      <c r="R17" s="23">
        <v>25885654.649999999</v>
      </c>
      <c r="S17" s="23">
        <v>11925099.649999999</v>
      </c>
      <c r="T17" s="23">
        <v>26303095.600000001</v>
      </c>
      <c r="U17" s="23">
        <v>13880220.6</v>
      </c>
      <c r="V17" s="23">
        <v>27133056.039999999</v>
      </c>
      <c r="W17" s="23">
        <v>15978171.039999999</v>
      </c>
      <c r="X17" s="23">
        <v>28135667.039999999</v>
      </c>
      <c r="Y17" s="23">
        <v>18615312.039999999</v>
      </c>
      <c r="Z17" s="23">
        <v>29138389.25</v>
      </c>
      <c r="AA17" s="23">
        <v>21174339.25</v>
      </c>
      <c r="AB17" s="23">
        <v>30765180.59</v>
      </c>
      <c r="AC17" s="23">
        <v>24422250.59</v>
      </c>
      <c r="AD17" s="23">
        <v>27446585.780000001</v>
      </c>
      <c r="AE17" s="24">
        <f t="shared" si="1"/>
        <v>0.94643399241379311</v>
      </c>
      <c r="AF17" s="23">
        <v>27446585.780000001</v>
      </c>
      <c r="AG17" s="24">
        <f t="shared" si="2"/>
        <v>0.94643399241379311</v>
      </c>
    </row>
    <row r="18" spans="2:33" ht="20.100000000000001" customHeight="1" x14ac:dyDescent="0.2">
      <c r="B18" s="18"/>
      <c r="C18" s="19"/>
      <c r="D18" s="25"/>
      <c r="E18" s="21">
        <v>2</v>
      </c>
      <c r="F18" s="22" t="s">
        <v>34</v>
      </c>
      <c r="G18" s="23">
        <v>5465050</v>
      </c>
      <c r="H18" s="23">
        <v>14610</v>
      </c>
      <c r="I18" s="23">
        <v>14610</v>
      </c>
      <c r="J18" s="23">
        <v>17161.900000000001</v>
      </c>
      <c r="K18" s="23">
        <v>17161.900000000001</v>
      </c>
      <c r="L18" s="23">
        <v>222731.9</v>
      </c>
      <c r="M18" s="23">
        <v>222731.9</v>
      </c>
      <c r="N18" s="23">
        <v>247131.9</v>
      </c>
      <c r="O18" s="23">
        <v>247131.9</v>
      </c>
      <c r="P18" s="23">
        <v>14344289.800000001</v>
      </c>
      <c r="Q18" s="23">
        <v>4555109.8</v>
      </c>
      <c r="R18" s="23">
        <v>14803251.640000001</v>
      </c>
      <c r="S18" s="23">
        <v>5014071.6400000006</v>
      </c>
      <c r="T18" s="23">
        <v>14820385.18</v>
      </c>
      <c r="U18" s="23">
        <v>14522484.18</v>
      </c>
      <c r="V18" s="23">
        <v>15407428.27</v>
      </c>
      <c r="W18" s="23">
        <v>15176498.27</v>
      </c>
      <c r="X18" s="23">
        <v>37171070.270000003</v>
      </c>
      <c r="Y18" s="23">
        <v>15253140.27</v>
      </c>
      <c r="Z18" s="23">
        <v>39203983.530000001</v>
      </c>
      <c r="AA18" s="23">
        <v>17286053.530000001</v>
      </c>
      <c r="AB18" s="23">
        <v>39853361.030000001</v>
      </c>
      <c r="AC18" s="23">
        <v>18166361.030000001</v>
      </c>
      <c r="AD18" s="23">
        <v>18716133.530000001</v>
      </c>
      <c r="AE18" s="24">
        <f t="shared" si="1"/>
        <v>3.4246957539272289</v>
      </c>
      <c r="AF18" s="23">
        <v>18716133.530000001</v>
      </c>
      <c r="AG18" s="24">
        <f t="shared" si="2"/>
        <v>3.4246957539272289</v>
      </c>
    </row>
    <row r="19" spans="2:33" ht="20.100000000000001" customHeight="1" x14ac:dyDescent="0.2">
      <c r="B19" s="18"/>
      <c r="C19" s="19"/>
      <c r="D19" s="25"/>
      <c r="E19" s="21">
        <v>3</v>
      </c>
      <c r="F19" s="22" t="s">
        <v>35</v>
      </c>
      <c r="G19" s="23">
        <v>90000000</v>
      </c>
      <c r="H19" s="23">
        <v>6900</v>
      </c>
      <c r="I19" s="23">
        <v>6900</v>
      </c>
      <c r="J19" s="23">
        <v>218937.97999999998</v>
      </c>
      <c r="K19" s="23">
        <v>218937.97999999998</v>
      </c>
      <c r="L19" s="23">
        <v>700610.89</v>
      </c>
      <c r="M19" s="23">
        <v>700610.89</v>
      </c>
      <c r="N19" s="23">
        <v>714670.89</v>
      </c>
      <c r="O19" s="23">
        <v>714670.89</v>
      </c>
      <c r="P19" s="23">
        <v>920310.69</v>
      </c>
      <c r="Q19" s="23">
        <v>920310.69</v>
      </c>
      <c r="R19" s="23">
        <v>1024141.41</v>
      </c>
      <c r="S19" s="23">
        <v>1024141.41</v>
      </c>
      <c r="T19" s="23">
        <v>12954738.460000001</v>
      </c>
      <c r="U19" s="23">
        <v>4551392.46</v>
      </c>
      <c r="V19" s="23">
        <v>13022478.460000001</v>
      </c>
      <c r="W19" s="23">
        <v>8260878.46</v>
      </c>
      <c r="X19" s="23">
        <v>13464357.529999999</v>
      </c>
      <c r="Y19" s="23">
        <v>12941157.529999999</v>
      </c>
      <c r="Z19" s="23">
        <v>34443757.530000001</v>
      </c>
      <c r="AA19" s="23">
        <v>13010557.529999999</v>
      </c>
      <c r="AB19" s="23">
        <v>34743507.530000001</v>
      </c>
      <c r="AC19" s="23">
        <v>34743507.530000001</v>
      </c>
      <c r="AD19" s="23">
        <v>34803057.530000001</v>
      </c>
      <c r="AE19" s="24">
        <f t="shared" si="1"/>
        <v>0.38670063922222225</v>
      </c>
      <c r="AF19" s="23">
        <v>34803057.530000001</v>
      </c>
      <c r="AG19" s="24">
        <f t="shared" si="2"/>
        <v>0.38670063922222225</v>
      </c>
    </row>
    <row r="20" spans="2:33" ht="20.100000000000001" customHeight="1" x14ac:dyDescent="0.2">
      <c r="B20" s="18"/>
      <c r="C20" s="19"/>
      <c r="D20" s="25"/>
      <c r="E20" s="21">
        <v>4</v>
      </c>
      <c r="F20" s="22" t="s">
        <v>36</v>
      </c>
      <c r="G20" s="23">
        <v>500000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s="23">
        <v>604000</v>
      </c>
      <c r="AC20">
        <v>604000</v>
      </c>
      <c r="AD20" s="23">
        <v>604000</v>
      </c>
      <c r="AE20" s="24">
        <f t="shared" si="1"/>
        <v>1.208</v>
      </c>
      <c r="AF20">
        <v>604000</v>
      </c>
      <c r="AG20" s="24">
        <f t="shared" si="2"/>
        <v>1.208</v>
      </c>
    </row>
    <row r="21" spans="2:33" ht="20.100000000000001" customHeight="1" x14ac:dyDescent="0.2">
      <c r="B21" s="18"/>
      <c r="C21" s="19"/>
      <c r="D21" s="25"/>
      <c r="E21" s="21">
        <v>5</v>
      </c>
      <c r="F21" s="22" t="s">
        <v>37</v>
      </c>
      <c r="G21" s="23">
        <v>60000000</v>
      </c>
      <c r="H21" s="23">
        <v>385791</v>
      </c>
      <c r="I21" s="23">
        <v>385791</v>
      </c>
      <c r="J21" s="23">
        <v>490202.01</v>
      </c>
      <c r="K21" s="23">
        <v>490202.01</v>
      </c>
      <c r="L21" s="23">
        <v>1457932.51</v>
      </c>
      <c r="M21" s="23">
        <v>1457932.51</v>
      </c>
      <c r="N21" s="23">
        <v>3276864.26</v>
      </c>
      <c r="O21" s="23">
        <v>3276864.26</v>
      </c>
      <c r="P21" s="23">
        <v>4699821.83</v>
      </c>
      <c r="Q21" s="23">
        <v>4699821.83</v>
      </c>
      <c r="R21" s="23">
        <v>5725849.96</v>
      </c>
      <c r="S21" s="23">
        <v>5725849.96</v>
      </c>
      <c r="T21" s="23">
        <v>6538189.79</v>
      </c>
      <c r="U21" s="23">
        <v>6538189.79</v>
      </c>
      <c r="V21" s="23">
        <v>8340894.3799999999</v>
      </c>
      <c r="W21" s="23">
        <v>8340894.3799999999</v>
      </c>
      <c r="X21" s="23">
        <v>48027578.719999999</v>
      </c>
      <c r="Y21" s="23">
        <v>10489578.720000001</v>
      </c>
      <c r="Z21" s="23">
        <v>59086835.430000007</v>
      </c>
      <c r="AA21" s="23">
        <v>11953610.43</v>
      </c>
      <c r="AB21" s="23">
        <v>60262447.18</v>
      </c>
      <c r="AC21" s="23">
        <v>22724447.18</v>
      </c>
      <c r="AD21" s="23">
        <v>61908672.520000003</v>
      </c>
      <c r="AE21" s="24">
        <f t="shared" si="1"/>
        <v>1.0318112086666666</v>
      </c>
      <c r="AF21" s="23">
        <v>61908672.520000003</v>
      </c>
      <c r="AG21" s="24">
        <f t="shared" si="2"/>
        <v>1.0318112086666666</v>
      </c>
    </row>
    <row r="22" spans="2:33" ht="20.100000000000001" customHeight="1" x14ac:dyDescent="0.2">
      <c r="B22" s="18"/>
      <c r="C22" s="19"/>
      <c r="D22" s="25"/>
      <c r="E22" s="21">
        <v>6</v>
      </c>
      <c r="F22" s="22" t="s">
        <v>38</v>
      </c>
      <c r="G22" s="23">
        <v>4000000</v>
      </c>
      <c r="H22" s="23">
        <v>412100</v>
      </c>
      <c r="I22" s="23">
        <v>412100</v>
      </c>
      <c r="J22" s="23">
        <v>421749.19</v>
      </c>
      <c r="K22" s="23">
        <v>421749.19</v>
      </c>
      <c r="L22" s="23">
        <v>560708.98</v>
      </c>
      <c r="M22" s="23">
        <v>560708.98</v>
      </c>
      <c r="N22" s="23">
        <v>622504.25999999989</v>
      </c>
      <c r="O22" s="23">
        <v>622504.25999999989</v>
      </c>
      <c r="P22" s="23">
        <v>829501.06</v>
      </c>
      <c r="Q22" s="23">
        <v>829501.06</v>
      </c>
      <c r="R22" s="23">
        <v>6257811.0599999996</v>
      </c>
      <c r="S22" s="23">
        <v>885691.06</v>
      </c>
      <c r="T22" s="23">
        <v>6676125.2599999998</v>
      </c>
      <c r="U22" s="23">
        <v>6676125.2599999998</v>
      </c>
      <c r="V22" s="23">
        <v>6821638.2400000002</v>
      </c>
      <c r="W22" s="23">
        <v>6821638.2400000002</v>
      </c>
      <c r="X22" s="23">
        <v>6915399.8900000006</v>
      </c>
      <c r="Y22" s="23">
        <v>6915399.8900000006</v>
      </c>
      <c r="Z22" s="23">
        <v>6931199.8899999997</v>
      </c>
      <c r="AA22" s="23">
        <v>6931199.8899999997</v>
      </c>
      <c r="AB22" s="23">
        <v>6983976.8899999997</v>
      </c>
      <c r="AC22" s="23">
        <v>6983976.8899999997</v>
      </c>
      <c r="AD22" s="23">
        <v>7028764.4000000004</v>
      </c>
      <c r="AE22" s="24">
        <f t="shared" si="1"/>
        <v>1.7571911</v>
      </c>
      <c r="AF22" s="23">
        <v>7028764.4000000004</v>
      </c>
      <c r="AG22" s="24">
        <f t="shared" si="2"/>
        <v>1.7571911</v>
      </c>
    </row>
    <row r="23" spans="2:33" ht="20.100000000000001" customHeight="1" x14ac:dyDescent="0.2">
      <c r="B23" s="18"/>
      <c r="C23" s="19"/>
      <c r="D23" s="25"/>
      <c r="E23" s="21">
        <v>7</v>
      </c>
      <c r="F23" s="22" t="s">
        <v>39</v>
      </c>
      <c r="G23" s="23">
        <v>2500000</v>
      </c>
      <c r="H23" s="23">
        <v>109821.6</v>
      </c>
      <c r="I23" s="23">
        <v>109821.6</v>
      </c>
      <c r="J23" s="23">
        <v>349176.42000000004</v>
      </c>
      <c r="K23" s="23">
        <v>349176.42000000004</v>
      </c>
      <c r="L23" s="23">
        <v>1084092.67</v>
      </c>
      <c r="M23" s="23">
        <v>1084092.67</v>
      </c>
      <c r="N23" s="23">
        <v>1402098.31</v>
      </c>
      <c r="O23" s="23">
        <v>1402098.31</v>
      </c>
      <c r="P23" s="23">
        <v>2121789.5100000002</v>
      </c>
      <c r="Q23" s="23">
        <v>2121789.5100000002</v>
      </c>
      <c r="R23" s="23">
        <v>5324189.51</v>
      </c>
      <c r="S23" s="23">
        <v>2287939.5099999998</v>
      </c>
      <c r="T23" s="23">
        <v>7480061.3700000001</v>
      </c>
      <c r="U23" s="23">
        <v>7480061.3700000001</v>
      </c>
      <c r="V23" s="23">
        <v>7592781.3700000001</v>
      </c>
      <c r="W23" s="23">
        <v>7592781.3700000001</v>
      </c>
      <c r="X23" s="23">
        <v>8875459.4499999993</v>
      </c>
      <c r="Y23" s="23">
        <v>8875459.4499999993</v>
      </c>
      <c r="Z23" s="23">
        <v>10095735.91</v>
      </c>
      <c r="AA23" s="23">
        <v>10095735.91</v>
      </c>
      <c r="AB23" s="23">
        <v>10778587.560000001</v>
      </c>
      <c r="AC23" s="23">
        <v>10778587.560000001</v>
      </c>
      <c r="AD23" s="23">
        <v>13735807.1</v>
      </c>
      <c r="AE23" s="24">
        <f t="shared" si="1"/>
        <v>5.4943228399999997</v>
      </c>
      <c r="AF23" s="23">
        <v>13735807.1</v>
      </c>
      <c r="AG23" s="24">
        <f t="shared" si="2"/>
        <v>5.4943228399999997</v>
      </c>
    </row>
    <row r="24" spans="2:33" ht="20.100000000000001" customHeight="1" x14ac:dyDescent="0.2">
      <c r="B24" s="18"/>
      <c r="C24" s="19"/>
      <c r="D24" s="25"/>
      <c r="E24" s="21">
        <v>8</v>
      </c>
      <c r="F24" s="22" t="s">
        <v>40</v>
      </c>
      <c r="G24" s="23">
        <v>100000</v>
      </c>
      <c r="H24" s="23">
        <v>0</v>
      </c>
      <c r="I24" s="23">
        <v>0</v>
      </c>
      <c r="J24" s="23">
        <v>1400</v>
      </c>
      <c r="K24" s="23">
        <v>1400</v>
      </c>
      <c r="L24" s="23">
        <v>1400</v>
      </c>
      <c r="M24" s="23">
        <v>1400</v>
      </c>
      <c r="N24" s="23">
        <v>16430</v>
      </c>
      <c r="O24" s="23">
        <v>16430</v>
      </c>
      <c r="P24" s="23">
        <v>16430</v>
      </c>
      <c r="Q24" s="23">
        <v>16430</v>
      </c>
      <c r="R24" s="23">
        <v>16430</v>
      </c>
      <c r="S24" s="23">
        <v>16430</v>
      </c>
      <c r="T24" s="23">
        <v>20035.23</v>
      </c>
      <c r="U24" s="23">
        <v>20035.23</v>
      </c>
      <c r="V24" s="23">
        <v>20035.23</v>
      </c>
      <c r="W24" s="23">
        <v>20035.23</v>
      </c>
      <c r="X24" s="23">
        <v>20035.23</v>
      </c>
      <c r="Y24" s="23">
        <v>20035.23</v>
      </c>
      <c r="Z24" s="23">
        <v>23285.23</v>
      </c>
      <c r="AA24" s="23">
        <v>23285.23</v>
      </c>
      <c r="AB24" s="23">
        <v>23285.23</v>
      </c>
      <c r="AC24" s="23">
        <v>23285.23</v>
      </c>
      <c r="AD24" s="23">
        <v>61329.23</v>
      </c>
      <c r="AE24" s="24">
        <f t="shared" si="1"/>
        <v>0.61329230000000001</v>
      </c>
      <c r="AF24" s="23">
        <v>61329.23</v>
      </c>
      <c r="AG24" s="24">
        <f t="shared" si="2"/>
        <v>0.61329230000000001</v>
      </c>
    </row>
    <row r="25" spans="2:33" ht="20.100000000000001" customHeight="1" x14ac:dyDescent="0.2">
      <c r="B25" s="18"/>
      <c r="C25" s="19"/>
      <c r="D25" s="25"/>
      <c r="E25" s="21">
        <v>9</v>
      </c>
      <c r="F25" s="22" t="s">
        <v>41</v>
      </c>
      <c r="G25" s="23">
        <v>297349585</v>
      </c>
      <c r="H25" s="23">
        <v>1693487.49</v>
      </c>
      <c r="I25" s="23">
        <v>1693487.49</v>
      </c>
      <c r="J25" s="23">
        <v>4431258.13</v>
      </c>
      <c r="K25" s="23">
        <v>4431258.13</v>
      </c>
      <c r="L25" s="23">
        <v>9804678.4700000007</v>
      </c>
      <c r="M25" s="23">
        <v>9804678.4700000007</v>
      </c>
      <c r="N25" s="23">
        <v>13254998.82</v>
      </c>
      <c r="O25" s="23">
        <v>13254998.82</v>
      </c>
      <c r="P25" s="23">
        <v>27221729.979999997</v>
      </c>
      <c r="Q25" s="23">
        <v>18627380.599999998</v>
      </c>
      <c r="R25" s="23">
        <v>34741238.899999999</v>
      </c>
      <c r="S25" s="23">
        <v>31767929.789999999</v>
      </c>
      <c r="T25" s="23">
        <v>46707890.790000007</v>
      </c>
      <c r="U25" s="23">
        <v>36263606.030000001</v>
      </c>
      <c r="V25" s="23">
        <v>76695384.440000013</v>
      </c>
      <c r="W25" s="23">
        <v>55950425.329999998</v>
      </c>
      <c r="X25" s="23">
        <v>84606978.799999997</v>
      </c>
      <c r="Y25" s="23">
        <v>81615518.900000006</v>
      </c>
      <c r="Z25" s="23">
        <v>92855754.340000004</v>
      </c>
      <c r="AA25" s="23">
        <v>89864294.439999998</v>
      </c>
      <c r="AB25" s="23">
        <v>102582122.86</v>
      </c>
      <c r="AC25" s="23">
        <v>102581342.96000001</v>
      </c>
      <c r="AD25" s="23">
        <v>317157629.23000002</v>
      </c>
      <c r="AE25" s="24">
        <f t="shared" si="1"/>
        <v>1.0666153417701929</v>
      </c>
      <c r="AF25" s="23">
        <v>317156849.32999998</v>
      </c>
      <c r="AG25" s="24">
        <f t="shared" si="2"/>
        <v>1.0666127189314893</v>
      </c>
    </row>
    <row r="26" spans="2:33" ht="23.1" customHeight="1" x14ac:dyDescent="0.2">
      <c r="B26" s="15"/>
      <c r="C26" s="16">
        <v>3</v>
      </c>
      <c r="D26" s="50" t="s">
        <v>2</v>
      </c>
      <c r="E26" s="51"/>
      <c r="F26" s="52"/>
      <c r="G26" s="17">
        <f>SUM(G27:G34)</f>
        <v>1191182011</v>
      </c>
      <c r="H26" s="17">
        <f>SUM(H27:H34)</f>
        <v>236791894.29999998</v>
      </c>
      <c r="I26" s="17">
        <f>SUM(I27:I34)</f>
        <v>54434020.180000007</v>
      </c>
      <c r="J26" s="17">
        <v>308095815.94999999</v>
      </c>
      <c r="K26" s="17">
        <f>SUM(K27:K34)</f>
        <v>89215113.719999999</v>
      </c>
      <c r="L26" s="17">
        <f>SUM(L27:L34)</f>
        <v>420305851.21999997</v>
      </c>
      <c r="M26" s="17">
        <f>SUM(M27:M34)</f>
        <v>188224138.49000001</v>
      </c>
      <c r="N26" s="17">
        <f>SUM(N27:N34)</f>
        <v>467817836.23000002</v>
      </c>
      <c r="O26" s="17">
        <f>SUM(O27:O34)</f>
        <v>229987502.57000005</v>
      </c>
      <c r="P26" s="17">
        <v>539061174.93999994</v>
      </c>
      <c r="Q26" s="17">
        <v>314263644.22000003</v>
      </c>
      <c r="R26" s="17">
        <v>627067742.73000014</v>
      </c>
      <c r="S26" s="17">
        <v>402218143.89000005</v>
      </c>
      <c r="T26" s="17">
        <v>698745461.26999986</v>
      </c>
      <c r="U26" s="17">
        <v>496485017.60000002</v>
      </c>
      <c r="V26" s="17">
        <v>742734627.67000008</v>
      </c>
      <c r="W26" s="17">
        <v>574341634.33000004</v>
      </c>
      <c r="X26" s="17">
        <f t="shared" ref="X26:AD26" si="6">SUM(X27:X34)</f>
        <v>805622553.97000015</v>
      </c>
      <c r="Y26" s="17">
        <f t="shared" si="6"/>
        <v>675981683.83000016</v>
      </c>
      <c r="Z26" s="17">
        <f t="shared" si="6"/>
        <v>890590942.60000026</v>
      </c>
      <c r="AA26" s="17">
        <f t="shared" si="6"/>
        <v>784722571.6500001</v>
      </c>
      <c r="AB26" s="17">
        <f t="shared" si="6"/>
        <v>987033352.17000008</v>
      </c>
      <c r="AC26" s="17">
        <f t="shared" si="6"/>
        <v>899778445.28999984</v>
      </c>
      <c r="AD26" s="17">
        <f t="shared" si="6"/>
        <v>1128655689.0899999</v>
      </c>
      <c r="AE26" s="9">
        <f t="shared" si="1"/>
        <v>0.9475090109382116</v>
      </c>
      <c r="AF26" s="17">
        <f>SUM(AF27:AF34)</f>
        <v>1118942129</v>
      </c>
      <c r="AG26" s="9">
        <f t="shared" si="2"/>
        <v>0.93935445521095939</v>
      </c>
    </row>
    <row r="27" spans="2:33" ht="20.100000000000001" customHeight="1" x14ac:dyDescent="0.2">
      <c r="B27" s="18"/>
      <c r="C27" s="19"/>
      <c r="D27" s="25"/>
      <c r="E27" s="21">
        <v>1</v>
      </c>
      <c r="F27" s="22" t="s">
        <v>42</v>
      </c>
      <c r="G27" s="23">
        <v>374455356</v>
      </c>
      <c r="H27" s="23">
        <v>26944875.16</v>
      </c>
      <c r="I27" s="23">
        <v>15683831.069999998</v>
      </c>
      <c r="J27" s="23">
        <v>62142273.82</v>
      </c>
      <c r="K27" s="23">
        <v>37324259.949999996</v>
      </c>
      <c r="L27" s="23">
        <v>104358449.39</v>
      </c>
      <c r="M27" s="23">
        <v>64821136.5</v>
      </c>
      <c r="N27" s="23">
        <v>119867731.51000001</v>
      </c>
      <c r="O27" s="23">
        <v>84970583.349999994</v>
      </c>
      <c r="P27" s="23">
        <v>139582806.69999999</v>
      </c>
      <c r="Q27" s="23">
        <v>113021985.34</v>
      </c>
      <c r="R27" s="23">
        <v>159785495.09</v>
      </c>
      <c r="S27" s="23">
        <v>135328121.71000001</v>
      </c>
      <c r="T27" s="23">
        <v>187359941.72</v>
      </c>
      <c r="U27" s="23">
        <v>165699537.19</v>
      </c>
      <c r="V27" s="23">
        <v>209350182.45000002</v>
      </c>
      <c r="W27" s="23">
        <v>190794877.08000001</v>
      </c>
      <c r="X27" s="23">
        <v>238900107.81</v>
      </c>
      <c r="Y27" s="23">
        <v>225349975.72</v>
      </c>
      <c r="Z27" s="23">
        <v>273070562.85000002</v>
      </c>
      <c r="AA27" s="23">
        <v>262315454.12</v>
      </c>
      <c r="AB27" s="23">
        <v>312432360.81</v>
      </c>
      <c r="AC27" s="23">
        <v>304354535.47999996</v>
      </c>
      <c r="AD27" s="23">
        <v>344339578.42000002</v>
      </c>
      <c r="AE27" s="24">
        <f t="shared" si="1"/>
        <v>0.91957445100611679</v>
      </c>
      <c r="AF27" s="23">
        <v>342738092.16000003</v>
      </c>
      <c r="AG27" s="24">
        <f t="shared" si="2"/>
        <v>0.91529760936307725</v>
      </c>
    </row>
    <row r="28" spans="2:33" ht="20.100000000000001" customHeight="1" x14ac:dyDescent="0.2">
      <c r="B28" s="18"/>
      <c r="C28" s="19"/>
      <c r="D28" s="25"/>
      <c r="E28" s="21">
        <v>2</v>
      </c>
      <c r="F28" s="22" t="s">
        <v>43</v>
      </c>
      <c r="G28" s="23">
        <v>431005911</v>
      </c>
      <c r="H28" s="23">
        <v>186441652.81</v>
      </c>
      <c r="I28" s="23">
        <v>34316016.600000001</v>
      </c>
      <c r="J28" s="23">
        <v>194510326.81</v>
      </c>
      <c r="K28" s="23">
        <v>37287690.600000001</v>
      </c>
      <c r="L28" s="23">
        <v>250363730.38</v>
      </c>
      <c r="M28" s="23">
        <v>91939250.650000006</v>
      </c>
      <c r="N28" s="23">
        <v>266986045.53999999</v>
      </c>
      <c r="O28" s="23">
        <v>95608615.810000002</v>
      </c>
      <c r="P28" s="23">
        <v>297705660.83999997</v>
      </c>
      <c r="Q28" s="23">
        <v>129858338.31</v>
      </c>
      <c r="R28" s="23">
        <v>342273347.87</v>
      </c>
      <c r="S28" s="23">
        <v>169565851.63999999</v>
      </c>
      <c r="T28" s="23">
        <v>359217888.93000001</v>
      </c>
      <c r="U28" s="23">
        <v>208279470.59</v>
      </c>
      <c r="V28" s="23">
        <v>366136010.36000001</v>
      </c>
      <c r="W28" s="23">
        <v>240634309.25</v>
      </c>
      <c r="X28" s="23">
        <v>374756284.89000005</v>
      </c>
      <c r="Y28" s="23">
        <v>275693242.70000005</v>
      </c>
      <c r="Z28" s="23">
        <v>389106608.29000002</v>
      </c>
      <c r="AA28" s="23">
        <v>317910495.55000001</v>
      </c>
      <c r="AB28" s="23">
        <v>403029535.40000004</v>
      </c>
      <c r="AC28" s="23">
        <v>358356707.91999996</v>
      </c>
      <c r="AD28" s="23">
        <v>418465300.87</v>
      </c>
      <c r="AE28" s="24">
        <f t="shared" si="1"/>
        <v>0.97090385581742056</v>
      </c>
      <c r="AF28" s="23">
        <v>414907785.75999999</v>
      </c>
      <c r="AG28" s="24">
        <f t="shared" si="2"/>
        <v>0.96264987363479571</v>
      </c>
    </row>
    <row r="29" spans="2:33" ht="20.100000000000001" customHeight="1" x14ac:dyDescent="0.2">
      <c r="B29" s="18"/>
      <c r="C29" s="19"/>
      <c r="D29" s="25"/>
      <c r="E29" s="21">
        <v>3</v>
      </c>
      <c r="F29" s="22" t="s">
        <v>44</v>
      </c>
      <c r="G29" s="23">
        <v>49406270</v>
      </c>
      <c r="H29" s="23">
        <v>19446617.859999999</v>
      </c>
      <c r="I29" s="23">
        <v>977936.46000000008</v>
      </c>
      <c r="J29" s="23">
        <v>22190425.540000003</v>
      </c>
      <c r="K29" s="23">
        <v>2366038.61</v>
      </c>
      <c r="L29" s="23">
        <v>25711088.199999999</v>
      </c>
      <c r="M29" s="23">
        <v>6886090.6299999999</v>
      </c>
      <c r="N29" s="23">
        <v>26880350.370000001</v>
      </c>
      <c r="O29" s="23">
        <v>9353141.7400000002</v>
      </c>
      <c r="P29" s="23">
        <v>29811179.25</v>
      </c>
      <c r="Q29" s="23">
        <v>13246185.93</v>
      </c>
      <c r="R29" s="23">
        <v>31934889.629999999</v>
      </c>
      <c r="S29" s="23">
        <v>16157081.620000001</v>
      </c>
      <c r="T29" s="23">
        <v>33482660.120000001</v>
      </c>
      <c r="U29" s="23">
        <v>19706353.100000001</v>
      </c>
      <c r="V29" s="23">
        <v>35559498.93</v>
      </c>
      <c r="W29" s="23">
        <v>24008187.140000001</v>
      </c>
      <c r="X29" s="23">
        <v>37220537.170000002</v>
      </c>
      <c r="Y29" s="23">
        <v>28050006.699999999</v>
      </c>
      <c r="Z29" s="23">
        <v>39327124.510000005</v>
      </c>
      <c r="AA29" s="23">
        <v>31413319.280000001</v>
      </c>
      <c r="AB29" s="23">
        <v>41819554.979999997</v>
      </c>
      <c r="AC29" s="23">
        <v>35560719.18</v>
      </c>
      <c r="AD29" s="23">
        <v>44259468.490000002</v>
      </c>
      <c r="AE29" s="24">
        <f t="shared" si="1"/>
        <v>0.89582695657858813</v>
      </c>
      <c r="AF29" s="23">
        <v>40320018.560000002</v>
      </c>
      <c r="AG29" s="24">
        <f t="shared" si="2"/>
        <v>0.81609112689543251</v>
      </c>
    </row>
    <row r="30" spans="2:33" ht="20.100000000000001" customHeight="1" x14ac:dyDescent="0.2">
      <c r="B30" s="18"/>
      <c r="C30" s="19"/>
      <c r="D30" s="25"/>
      <c r="E30" s="21">
        <v>4</v>
      </c>
      <c r="F30" s="22" t="s">
        <v>45</v>
      </c>
      <c r="G30" s="23">
        <v>71452618</v>
      </c>
      <c r="H30" s="23">
        <v>142690.58000000002</v>
      </c>
      <c r="I30" s="23">
        <v>103290.58</v>
      </c>
      <c r="J30" s="23">
        <v>1262814.31</v>
      </c>
      <c r="K30" s="23">
        <v>1223414.31</v>
      </c>
      <c r="L30" s="23">
        <v>3938408.31</v>
      </c>
      <c r="M30" s="23">
        <v>3918708.31</v>
      </c>
      <c r="N30" s="23">
        <v>10914576.83</v>
      </c>
      <c r="O30" s="23">
        <v>10308836.83</v>
      </c>
      <c r="P30" s="23">
        <v>17570129.719999999</v>
      </c>
      <c r="Q30" s="23">
        <v>15973389.720000001</v>
      </c>
      <c r="R30" s="23">
        <v>27171068.369999997</v>
      </c>
      <c r="S30" s="23">
        <v>25574328.369999997</v>
      </c>
      <c r="T30" s="23">
        <v>32849016.190000001</v>
      </c>
      <c r="U30" s="23">
        <v>27775335.970000003</v>
      </c>
      <c r="V30" s="23">
        <v>36116013.759999998</v>
      </c>
      <c r="W30" s="23">
        <v>31062033.539999999</v>
      </c>
      <c r="X30" s="23">
        <v>45977172.149999999</v>
      </c>
      <c r="Y30" s="23">
        <v>42333062.420000002</v>
      </c>
      <c r="Z30" s="23">
        <v>50507247.82</v>
      </c>
      <c r="AA30" s="23">
        <v>46449724.149999999</v>
      </c>
      <c r="AB30" s="23">
        <v>57353337.020000003</v>
      </c>
      <c r="AC30" s="23">
        <v>55776297.020000003</v>
      </c>
      <c r="AD30" s="23">
        <v>70460065.430000007</v>
      </c>
      <c r="AE30" s="24">
        <f t="shared" si="1"/>
        <v>0.98610894047297204</v>
      </c>
      <c r="AF30" s="23">
        <v>70460065.430000007</v>
      </c>
      <c r="AG30" s="24">
        <f t="shared" si="2"/>
        <v>0.98610894047297204</v>
      </c>
    </row>
    <row r="31" spans="2:33" ht="20.100000000000001" customHeight="1" x14ac:dyDescent="0.2">
      <c r="B31" s="18"/>
      <c r="C31" s="19"/>
      <c r="D31" s="25"/>
      <c r="E31" s="21">
        <v>5</v>
      </c>
      <c r="F31" s="22" t="s">
        <v>46</v>
      </c>
      <c r="G31" s="23">
        <v>66729430</v>
      </c>
      <c r="H31" s="23">
        <v>1112408.43</v>
      </c>
      <c r="I31" s="23">
        <v>1112408.43</v>
      </c>
      <c r="J31" s="23">
        <v>1985756.02</v>
      </c>
      <c r="K31" s="23">
        <v>1985756.02</v>
      </c>
      <c r="L31" s="23">
        <v>3212596.96</v>
      </c>
      <c r="M31" s="23">
        <v>3212596.96</v>
      </c>
      <c r="N31" s="23">
        <v>4470838.37</v>
      </c>
      <c r="O31" s="23">
        <v>4470838.37</v>
      </c>
      <c r="P31" s="23">
        <v>9145810.4499999993</v>
      </c>
      <c r="Q31" s="23">
        <v>8561766.6799999997</v>
      </c>
      <c r="R31" s="23">
        <v>10983011.75</v>
      </c>
      <c r="S31" s="23">
        <v>10398967.98</v>
      </c>
      <c r="T31" s="23">
        <v>15081411.279999999</v>
      </c>
      <c r="U31" s="23">
        <v>12729249.709999999</v>
      </c>
      <c r="V31" s="23">
        <v>18144857.099999998</v>
      </c>
      <c r="W31" s="23">
        <v>16406386.99</v>
      </c>
      <c r="X31" s="23">
        <v>21742735.440000001</v>
      </c>
      <c r="Y31" s="23">
        <v>20577200.580000002</v>
      </c>
      <c r="Z31" s="23">
        <v>24319602.59</v>
      </c>
      <c r="AA31" s="23">
        <v>22793640.760000002</v>
      </c>
      <c r="AB31" s="23">
        <v>43569021.609999999</v>
      </c>
      <c r="AC31" s="23">
        <v>24211779.780000001</v>
      </c>
      <c r="AD31" s="23">
        <v>62118108.640000001</v>
      </c>
      <c r="AE31" s="24">
        <f t="shared" si="1"/>
        <v>0.93089523827792331</v>
      </c>
      <c r="AF31" s="23">
        <v>62074108.640000001</v>
      </c>
      <c r="AG31" s="24">
        <f t="shared" si="2"/>
        <v>0.93023585905049688</v>
      </c>
    </row>
    <row r="32" spans="2:33" ht="20.100000000000001" customHeight="1" x14ac:dyDescent="0.2">
      <c r="B32" s="18"/>
      <c r="C32" s="19"/>
      <c r="D32" s="25"/>
      <c r="E32" s="21">
        <v>7</v>
      </c>
      <c r="F32" s="22" t="s">
        <v>47</v>
      </c>
      <c r="G32" s="23">
        <v>118621345</v>
      </c>
      <c r="H32" s="23">
        <v>932009.45</v>
      </c>
      <c r="I32" s="23">
        <v>932009.45</v>
      </c>
      <c r="J32" s="23">
        <v>4916690.38</v>
      </c>
      <c r="K32" s="23">
        <v>4916690.38</v>
      </c>
      <c r="L32" s="23">
        <v>10118658.92</v>
      </c>
      <c r="M32" s="23">
        <v>10118658.92</v>
      </c>
      <c r="N32" s="23">
        <v>15302093.860000001</v>
      </c>
      <c r="O32" s="23">
        <v>15302093.860000001</v>
      </c>
      <c r="P32" s="23">
        <v>20722903.789999999</v>
      </c>
      <c r="Q32" s="23">
        <v>20722903.789999999</v>
      </c>
      <c r="R32" s="23">
        <v>29421136.580000002</v>
      </c>
      <c r="S32" s="23">
        <v>29421136.580000002</v>
      </c>
      <c r="T32" s="23">
        <v>43990693.059999995</v>
      </c>
      <c r="U32" s="23">
        <v>43990693.059999995</v>
      </c>
      <c r="V32" s="23">
        <v>50091652.219999999</v>
      </c>
      <c r="W32" s="23">
        <v>50091652.219999999</v>
      </c>
      <c r="X32" s="23">
        <v>59376248.490000002</v>
      </c>
      <c r="Y32" s="23">
        <v>59376248.490000002</v>
      </c>
      <c r="Z32" s="23">
        <v>74987877.599999994</v>
      </c>
      <c r="AA32" s="23">
        <v>74987877.599999994</v>
      </c>
      <c r="AB32" s="23">
        <v>89215052.079999998</v>
      </c>
      <c r="AC32" s="23">
        <v>89215052.079999998</v>
      </c>
      <c r="AD32" s="23">
        <v>112206368</v>
      </c>
      <c r="AE32" s="24">
        <f t="shared" si="1"/>
        <v>0.94592055080811976</v>
      </c>
      <c r="AF32" s="23">
        <v>112206368</v>
      </c>
      <c r="AG32" s="24">
        <f t="shared" si="2"/>
        <v>0.94592055080811976</v>
      </c>
    </row>
    <row r="33" spans="2:34" ht="20.100000000000001" customHeight="1" x14ac:dyDescent="0.2">
      <c r="B33" s="18"/>
      <c r="C33" s="19"/>
      <c r="D33" s="25"/>
      <c r="E33" s="21">
        <v>8</v>
      </c>
      <c r="F33" s="22" t="s">
        <v>48</v>
      </c>
      <c r="G33" s="23">
        <v>47808313</v>
      </c>
      <c r="H33" s="23">
        <v>403363.19999999995</v>
      </c>
      <c r="I33" s="23">
        <v>403363.19999999995</v>
      </c>
      <c r="J33" s="23">
        <v>1241425.31</v>
      </c>
      <c r="K33" s="23">
        <v>1241425.31</v>
      </c>
      <c r="L33" s="23">
        <v>2521064.15</v>
      </c>
      <c r="M33" s="23">
        <v>2521064.15</v>
      </c>
      <c r="N33" s="23">
        <v>2662072.15</v>
      </c>
      <c r="O33" s="23">
        <v>2662072.15</v>
      </c>
      <c r="P33" s="23">
        <v>2943011.4</v>
      </c>
      <c r="Q33" s="23">
        <v>2943011.4</v>
      </c>
      <c r="R33" s="23">
        <v>3681248.99</v>
      </c>
      <c r="S33" s="23">
        <v>3681248.99</v>
      </c>
      <c r="T33" s="23">
        <v>4552011.04</v>
      </c>
      <c r="U33" s="23">
        <v>3972521</v>
      </c>
      <c r="V33" s="23">
        <v>4851821.0199999996</v>
      </c>
      <c r="W33" s="23">
        <v>4507309.4000000004</v>
      </c>
      <c r="X33" s="23">
        <v>5100319.4400000004</v>
      </c>
      <c r="Y33" s="23">
        <v>5100319.4400000004</v>
      </c>
      <c r="Z33" s="23">
        <v>6284668.6100000003</v>
      </c>
      <c r="AA33" s="23">
        <v>6284668.6100000003</v>
      </c>
      <c r="AB33" s="23">
        <v>6496371.5</v>
      </c>
      <c r="AC33" s="23">
        <v>6496371.5</v>
      </c>
      <c r="AD33" s="23">
        <v>47142594.979999997</v>
      </c>
      <c r="AE33" s="24">
        <f t="shared" si="1"/>
        <v>0.98607526644999999</v>
      </c>
      <c r="AF33" s="23">
        <v>47142594.979999997</v>
      </c>
      <c r="AG33" s="24">
        <f t="shared" si="2"/>
        <v>0.98607526644999999</v>
      </c>
    </row>
    <row r="34" spans="2:34" ht="20.100000000000001" customHeight="1" x14ac:dyDescent="0.2">
      <c r="B34" s="18"/>
      <c r="C34" s="19"/>
      <c r="D34" s="25"/>
      <c r="E34" s="21">
        <v>9</v>
      </c>
      <c r="F34" s="22" t="s">
        <v>49</v>
      </c>
      <c r="G34" s="23">
        <v>31702768</v>
      </c>
      <c r="H34" s="23">
        <v>1368276.81</v>
      </c>
      <c r="I34" s="23">
        <v>905164.3899999999</v>
      </c>
      <c r="J34" s="23">
        <v>19846103.760000002</v>
      </c>
      <c r="K34" s="23">
        <v>2869838.54</v>
      </c>
      <c r="L34" s="23">
        <v>20081854.91</v>
      </c>
      <c r="M34" s="23">
        <v>4806632.37</v>
      </c>
      <c r="N34" s="23">
        <v>20734127.600000001</v>
      </c>
      <c r="O34" s="23">
        <v>7311320.46</v>
      </c>
      <c r="P34" s="23">
        <v>21579672.789999999</v>
      </c>
      <c r="Q34" s="23">
        <v>9936063.0500000007</v>
      </c>
      <c r="R34" s="23">
        <v>21817544.449999999</v>
      </c>
      <c r="S34" s="23">
        <v>12091407</v>
      </c>
      <c r="T34" s="23">
        <v>22211838.93</v>
      </c>
      <c r="U34" s="23">
        <v>14331856.98</v>
      </c>
      <c r="V34" s="23">
        <v>22484591.830000002</v>
      </c>
      <c r="W34" s="23">
        <v>16836878.710000001</v>
      </c>
      <c r="X34" s="23">
        <v>22549148.580000002</v>
      </c>
      <c r="Y34" s="23">
        <v>19501627.780000001</v>
      </c>
      <c r="Z34" s="23">
        <v>32987250.330000002</v>
      </c>
      <c r="AA34" s="23">
        <v>22567391.580000002</v>
      </c>
      <c r="AB34" s="23">
        <v>33118118.77</v>
      </c>
      <c r="AC34" s="23">
        <v>25806982.329999998</v>
      </c>
      <c r="AD34" s="23">
        <v>29664204.260000002</v>
      </c>
      <c r="AE34" s="24">
        <f t="shared" si="1"/>
        <v>0.93569761037900545</v>
      </c>
      <c r="AF34" s="23">
        <v>29093095.469999999</v>
      </c>
      <c r="AG34" s="24">
        <f t="shared" si="2"/>
        <v>0.91768313322041783</v>
      </c>
    </row>
    <row r="35" spans="2:34" ht="20.100000000000001" customHeight="1" x14ac:dyDescent="0.2">
      <c r="B35" s="26"/>
      <c r="C35" s="27">
        <v>4</v>
      </c>
      <c r="D35" s="28"/>
      <c r="E35" s="53" t="s">
        <v>50</v>
      </c>
      <c r="F35" s="54"/>
      <c r="G35" s="29">
        <f>+G39+G36+G37+G38</f>
        <v>1750930314</v>
      </c>
      <c r="H35" s="29">
        <f>+H39+H36+H37+H38</f>
        <v>2328343</v>
      </c>
      <c r="I35" s="29">
        <f>+I39+I36+I37+I38</f>
        <v>565393</v>
      </c>
      <c r="J35" s="29">
        <v>2445872.11</v>
      </c>
      <c r="K35" s="29">
        <f>+K39+K36+K37+K38</f>
        <v>682922.11</v>
      </c>
      <c r="L35" s="29">
        <f>+L39+L36+L37+L38</f>
        <v>4776267.1000000006</v>
      </c>
      <c r="M35" s="29">
        <f>+M39+M36+M37+M38</f>
        <v>3013317.1000000006</v>
      </c>
      <c r="N35" s="29">
        <f>+N39+N36+N37+N38</f>
        <v>5521346.0500000007</v>
      </c>
      <c r="O35" s="29">
        <f>+O39+O36+O37+O38</f>
        <v>3758396.05</v>
      </c>
      <c r="P35" s="29">
        <v>11852824.789999999</v>
      </c>
      <c r="Q35" s="29">
        <v>4633521.1100000003</v>
      </c>
      <c r="R35" s="29">
        <v>19587922.34</v>
      </c>
      <c r="S35" s="29">
        <v>12368618.66</v>
      </c>
      <c r="T35" s="29">
        <v>29200987.649999999</v>
      </c>
      <c r="U35" s="29">
        <v>20141999.969999999</v>
      </c>
      <c r="V35" s="29">
        <v>30816454.830000002</v>
      </c>
      <c r="W35" s="29">
        <v>29053504.829999998</v>
      </c>
      <c r="X35" s="29">
        <f t="shared" ref="X35:AD35" si="7">+X39+X36+X37+X38</f>
        <v>31000615.490000002</v>
      </c>
      <c r="Y35" s="29">
        <f t="shared" si="7"/>
        <v>31000615.490000002</v>
      </c>
      <c r="Z35" s="29">
        <f t="shared" si="7"/>
        <v>80600560.299999997</v>
      </c>
      <c r="AA35" s="29">
        <f t="shared" si="7"/>
        <v>36251769.840000004</v>
      </c>
      <c r="AB35" s="29">
        <f t="shared" si="7"/>
        <v>175252411.30000001</v>
      </c>
      <c r="AC35" s="29">
        <f t="shared" si="7"/>
        <v>90833648.299999997</v>
      </c>
      <c r="AD35" s="29">
        <f t="shared" si="7"/>
        <v>1737917519.01</v>
      </c>
      <c r="AE35" s="30">
        <f t="shared" si="1"/>
        <v>0.99256806802306585</v>
      </c>
      <c r="AF35" s="29">
        <f>+AF39+AF36+AF37+AF38</f>
        <v>1711955631.01</v>
      </c>
      <c r="AG35" s="31">
        <f t="shared" si="2"/>
        <v>0.97774058585977508</v>
      </c>
    </row>
    <row r="36" spans="2:34" ht="20.100000000000001" customHeight="1" x14ac:dyDescent="0.2">
      <c r="B36" s="32"/>
      <c r="C36" s="33"/>
      <c r="D36" s="25"/>
      <c r="E36" s="20">
        <v>2</v>
      </c>
      <c r="F36" s="34" t="s">
        <v>51</v>
      </c>
      <c r="G36" s="23">
        <v>0</v>
      </c>
      <c r="H36" s="23">
        <v>0</v>
      </c>
      <c r="I36" s="35">
        <v>0</v>
      </c>
      <c r="J36" s="23">
        <v>0</v>
      </c>
      <c r="K36" s="35">
        <v>0</v>
      </c>
      <c r="L36" s="23">
        <v>0</v>
      </c>
      <c r="M36" s="35">
        <v>0</v>
      </c>
      <c r="N36" s="23">
        <v>0</v>
      </c>
      <c r="O36" s="35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35">
        <v>0</v>
      </c>
      <c r="Z36" s="23">
        <v>0</v>
      </c>
      <c r="AA36" s="35">
        <v>0</v>
      </c>
      <c r="AB36" s="23">
        <v>0</v>
      </c>
      <c r="AC36" s="35">
        <v>0</v>
      </c>
      <c r="AD36" s="23">
        <v>0</v>
      </c>
      <c r="AE36" s="36" t="s">
        <v>52</v>
      </c>
      <c r="AF36" s="35">
        <v>0</v>
      </c>
      <c r="AG36" s="36" t="s">
        <v>52</v>
      </c>
    </row>
    <row r="37" spans="2:34" ht="20.100000000000001" customHeight="1" x14ac:dyDescent="0.2">
      <c r="B37" s="32"/>
      <c r="C37" s="33"/>
      <c r="D37" s="25"/>
      <c r="E37" s="20">
        <v>3</v>
      </c>
      <c r="F37" s="34" t="s">
        <v>53</v>
      </c>
      <c r="G37" s="23">
        <v>666957642</v>
      </c>
      <c r="H37" s="23">
        <v>2328343</v>
      </c>
      <c r="I37" s="23">
        <v>565393</v>
      </c>
      <c r="J37" s="23">
        <v>2445872.11</v>
      </c>
      <c r="K37" s="23">
        <v>682922.11</v>
      </c>
      <c r="L37" s="23">
        <v>4641300.4000000004</v>
      </c>
      <c r="M37" s="23">
        <v>2878350.4000000004</v>
      </c>
      <c r="N37" s="23">
        <v>5335312.6900000004</v>
      </c>
      <c r="O37" s="23">
        <v>3572362.69</v>
      </c>
      <c r="P37" s="23">
        <v>6210437.75</v>
      </c>
      <c r="Q37" s="23">
        <v>4447487.75</v>
      </c>
      <c r="R37" s="23">
        <v>6695143.7699999996</v>
      </c>
      <c r="S37" s="23">
        <v>4932193.7699999996</v>
      </c>
      <c r="T37" s="23">
        <v>16308209.08</v>
      </c>
      <c r="U37" s="23">
        <v>12705575.08</v>
      </c>
      <c r="V37" s="23">
        <v>16898723.760000002</v>
      </c>
      <c r="W37" s="23">
        <v>15135773.76</v>
      </c>
      <c r="X37" s="23">
        <v>17070384.420000002</v>
      </c>
      <c r="Y37" s="23">
        <v>17070384.420000002</v>
      </c>
      <c r="Z37" s="23">
        <v>65678517.420000002</v>
      </c>
      <c r="AA37" s="23">
        <v>21329726.960000001</v>
      </c>
      <c r="AB37" s="23">
        <v>146574128.41999999</v>
      </c>
      <c r="AC37" s="23">
        <v>62155365.420000002</v>
      </c>
      <c r="AD37" s="23">
        <v>665826295.78999996</v>
      </c>
      <c r="AE37" s="24">
        <f t="shared" si="1"/>
        <v>0.99830372104800014</v>
      </c>
      <c r="AF37" s="23">
        <v>639864407.78999996</v>
      </c>
      <c r="AG37" s="24">
        <f t="shared" si="2"/>
        <v>0.95937787873791236</v>
      </c>
    </row>
    <row r="38" spans="2:34" ht="20.100000000000001" customHeight="1" x14ac:dyDescent="0.2">
      <c r="B38" s="32"/>
      <c r="C38" s="33"/>
      <c r="D38" s="25"/>
      <c r="E38" s="20">
        <v>5</v>
      </c>
      <c r="F38" s="34" t="s">
        <v>54</v>
      </c>
      <c r="G38" s="23">
        <v>410523</v>
      </c>
      <c r="H38" s="23">
        <v>0</v>
      </c>
      <c r="I38" s="23">
        <v>0</v>
      </c>
      <c r="J38" s="23">
        <v>0</v>
      </c>
      <c r="K38" s="23">
        <v>0</v>
      </c>
      <c r="L38" s="23">
        <v>134966.70000000001</v>
      </c>
      <c r="M38" s="23">
        <v>134966.70000000001</v>
      </c>
      <c r="N38" s="23">
        <v>186033.36</v>
      </c>
      <c r="O38" s="23">
        <v>186033.36</v>
      </c>
      <c r="P38" s="23">
        <v>186033.36</v>
      </c>
      <c r="Q38" s="23">
        <v>186033.36</v>
      </c>
      <c r="R38" s="23">
        <v>186033.36</v>
      </c>
      <c r="S38" s="23">
        <v>186033.36</v>
      </c>
      <c r="T38" s="23">
        <v>186033.36</v>
      </c>
      <c r="U38" s="23">
        <v>186033.36</v>
      </c>
      <c r="V38" s="23">
        <v>204033.36</v>
      </c>
      <c r="W38" s="23">
        <v>204033.36</v>
      </c>
      <c r="X38" s="23">
        <v>216533.36</v>
      </c>
      <c r="Y38" s="23">
        <v>216533.36</v>
      </c>
      <c r="Z38" s="23">
        <v>250533.36</v>
      </c>
      <c r="AA38" s="23">
        <v>250533.36</v>
      </c>
      <c r="AB38" s="23">
        <v>300523.36</v>
      </c>
      <c r="AC38" s="23">
        <v>300523.36</v>
      </c>
      <c r="AD38" s="23">
        <v>310523.36</v>
      </c>
      <c r="AE38" s="24">
        <f t="shared" si="1"/>
        <v>0.75640916586890383</v>
      </c>
      <c r="AF38" s="23">
        <v>310523.36</v>
      </c>
      <c r="AG38" s="24">
        <f t="shared" si="2"/>
        <v>0.75640916586890383</v>
      </c>
    </row>
    <row r="39" spans="2:34" ht="20.100000000000001" customHeight="1" x14ac:dyDescent="0.2">
      <c r="B39" s="37"/>
      <c r="C39" s="19"/>
      <c r="D39" s="25"/>
      <c r="E39" s="25">
        <v>8</v>
      </c>
      <c r="F39" s="22" t="s">
        <v>55</v>
      </c>
      <c r="G39" s="23">
        <v>1083562149</v>
      </c>
      <c r="H39" s="23">
        <v>0</v>
      </c>
      <c r="I39" s="38">
        <v>0</v>
      </c>
      <c r="J39" s="23">
        <v>0</v>
      </c>
      <c r="K39" s="38">
        <v>0</v>
      </c>
      <c r="L39" s="23">
        <v>0</v>
      </c>
      <c r="M39" s="38">
        <v>0</v>
      </c>
      <c r="N39" s="23">
        <v>0</v>
      </c>
      <c r="O39" s="38">
        <v>0</v>
      </c>
      <c r="P39" s="23">
        <v>5456353.6799999997</v>
      </c>
      <c r="Q39" s="23">
        <v>0</v>
      </c>
      <c r="R39" s="23">
        <v>12706745.210000001</v>
      </c>
      <c r="S39" s="23">
        <v>7250391.5300000003</v>
      </c>
      <c r="T39" s="23">
        <v>12706745.210000001</v>
      </c>
      <c r="U39" s="23">
        <v>7250391.5300000003</v>
      </c>
      <c r="V39" s="23">
        <v>13713697.710000001</v>
      </c>
      <c r="W39" s="23">
        <v>13713697.710000001</v>
      </c>
      <c r="X39" s="23">
        <v>13713697.710000001</v>
      </c>
      <c r="Y39" s="38">
        <v>13713697.710000001</v>
      </c>
      <c r="Z39" s="23">
        <v>14671509.52</v>
      </c>
      <c r="AA39" s="38">
        <v>14671509.52</v>
      </c>
      <c r="AB39" s="23">
        <v>28377759.52</v>
      </c>
      <c r="AC39" s="38">
        <v>28377759.52</v>
      </c>
      <c r="AD39" s="23">
        <v>1071780699.86</v>
      </c>
      <c r="AE39" s="39">
        <f t="shared" si="1"/>
        <v>0.98912711268950015</v>
      </c>
      <c r="AF39" s="38">
        <v>1071780699.86</v>
      </c>
      <c r="AG39" s="39">
        <f t="shared" si="2"/>
        <v>0.98912711268950015</v>
      </c>
    </row>
    <row r="40" spans="2:34" ht="23.1" customHeight="1" x14ac:dyDescent="0.2">
      <c r="B40" s="15"/>
      <c r="C40" s="16">
        <v>5</v>
      </c>
      <c r="D40" s="50" t="s">
        <v>3</v>
      </c>
      <c r="E40" s="51"/>
      <c r="F40" s="52"/>
      <c r="G40" s="17">
        <f>+G41</f>
        <v>63482918</v>
      </c>
      <c r="H40" s="17">
        <f>+H41</f>
        <v>96686</v>
      </c>
      <c r="I40" s="17">
        <f>+I41</f>
        <v>96686</v>
      </c>
      <c r="J40" s="17">
        <v>179186</v>
      </c>
      <c r="K40" s="17">
        <f>+K41</f>
        <v>179186</v>
      </c>
      <c r="L40" s="17">
        <f>+L41</f>
        <v>286863</v>
      </c>
      <c r="M40" s="17">
        <f>+M41</f>
        <v>286863</v>
      </c>
      <c r="N40" s="17">
        <f>+N41</f>
        <v>367200.14</v>
      </c>
      <c r="O40" s="17">
        <f>+O41</f>
        <v>367200.14</v>
      </c>
      <c r="P40" s="17">
        <v>467023.14</v>
      </c>
      <c r="Q40" s="17">
        <v>467023.14</v>
      </c>
      <c r="R40" s="17">
        <v>555023.14</v>
      </c>
      <c r="S40" s="17">
        <v>555023.14</v>
      </c>
      <c r="T40" s="17">
        <v>656923.14</v>
      </c>
      <c r="U40" s="17">
        <v>656923.14</v>
      </c>
      <c r="V40" s="17">
        <v>742170.35</v>
      </c>
      <c r="W40" s="17">
        <v>742170.35</v>
      </c>
      <c r="X40" s="17">
        <f t="shared" ref="X40:AD40" si="8">+X41</f>
        <v>21692316.18</v>
      </c>
      <c r="Y40" s="17">
        <f t="shared" si="8"/>
        <v>21692316.18</v>
      </c>
      <c r="Z40" s="17">
        <f t="shared" si="8"/>
        <v>28734917.420000002</v>
      </c>
      <c r="AA40" s="17">
        <f t="shared" si="8"/>
        <v>28734917.420000002</v>
      </c>
      <c r="AB40" s="17">
        <f t="shared" si="8"/>
        <v>52994942.219999999</v>
      </c>
      <c r="AC40" s="17">
        <f t="shared" si="8"/>
        <v>52994942.219999999</v>
      </c>
      <c r="AD40" s="17">
        <f t="shared" si="8"/>
        <v>62982524.380000003</v>
      </c>
      <c r="AE40" s="9">
        <f t="shared" si="1"/>
        <v>0.99211766510165778</v>
      </c>
      <c r="AF40" s="17">
        <f>+AF41</f>
        <v>62982524.380000003</v>
      </c>
      <c r="AG40" s="9">
        <f t="shared" si="2"/>
        <v>0.99211766510165778</v>
      </c>
    </row>
    <row r="41" spans="2:34" ht="20.100000000000001" customHeight="1" x14ac:dyDescent="0.2">
      <c r="B41" s="18"/>
      <c r="C41" s="19"/>
      <c r="D41" s="25"/>
      <c r="E41" s="21">
        <v>1</v>
      </c>
      <c r="F41" s="22" t="s">
        <v>56</v>
      </c>
      <c r="G41" s="23">
        <v>63482918</v>
      </c>
      <c r="H41" s="23">
        <v>96686</v>
      </c>
      <c r="I41" s="23">
        <v>96686</v>
      </c>
      <c r="J41" s="23">
        <v>179186</v>
      </c>
      <c r="K41" s="23">
        <v>179186</v>
      </c>
      <c r="L41" s="23">
        <v>286863</v>
      </c>
      <c r="M41" s="23">
        <v>286863</v>
      </c>
      <c r="N41" s="23">
        <v>367200.14</v>
      </c>
      <c r="O41" s="23">
        <v>367200.14</v>
      </c>
      <c r="P41" s="23">
        <v>467023.14</v>
      </c>
      <c r="Q41" s="23">
        <v>467023.14</v>
      </c>
      <c r="R41" s="23">
        <v>555023.14</v>
      </c>
      <c r="S41" s="23">
        <v>555023.14</v>
      </c>
      <c r="T41" s="23">
        <v>656923.14</v>
      </c>
      <c r="U41" s="23">
        <v>656923.14</v>
      </c>
      <c r="V41" s="23">
        <v>742170.35</v>
      </c>
      <c r="W41" s="23">
        <v>742170.35</v>
      </c>
      <c r="X41" s="23">
        <v>21692316.18</v>
      </c>
      <c r="Y41" s="23">
        <v>21692316.18</v>
      </c>
      <c r="Z41" s="23">
        <v>28734917.420000002</v>
      </c>
      <c r="AA41" s="23">
        <v>28734917.420000002</v>
      </c>
      <c r="AB41" s="23">
        <v>52994942.219999999</v>
      </c>
      <c r="AC41" s="23">
        <v>52994942.219999999</v>
      </c>
      <c r="AD41" s="23">
        <v>62982524.380000003</v>
      </c>
      <c r="AE41" s="24">
        <f t="shared" si="1"/>
        <v>0.99211766510165778</v>
      </c>
      <c r="AF41" s="23">
        <v>62982524.380000003</v>
      </c>
      <c r="AG41" s="24">
        <f t="shared" si="2"/>
        <v>0.99211766510165778</v>
      </c>
    </row>
    <row r="42" spans="2:34" ht="23.1" customHeight="1" x14ac:dyDescent="0.2">
      <c r="B42" s="11">
        <v>3</v>
      </c>
      <c r="C42" s="12"/>
      <c r="D42" s="55" t="s">
        <v>57</v>
      </c>
      <c r="E42" s="56"/>
      <c r="F42" s="57"/>
      <c r="G42" s="13">
        <f>+G43+G46</f>
        <v>418067756</v>
      </c>
      <c r="H42" s="13">
        <f>+H43+H46</f>
        <v>23898965.289999999</v>
      </c>
      <c r="I42" s="13">
        <f>+I43+I46</f>
        <v>23898965.289999999</v>
      </c>
      <c r="J42" s="13">
        <v>23898965.289999999</v>
      </c>
      <c r="K42" s="13">
        <f>+K43+K46</f>
        <v>23898965.289999999</v>
      </c>
      <c r="L42" s="13">
        <f>+L43+L46</f>
        <v>66582525.869999997</v>
      </c>
      <c r="M42" s="13">
        <f>+M43+M46</f>
        <v>66582525.869999997</v>
      </c>
      <c r="N42" s="13">
        <f>+N43+N46</f>
        <v>93484175.13000001</v>
      </c>
      <c r="O42" s="13">
        <f>+O43+O46</f>
        <v>93484175.13000001</v>
      </c>
      <c r="P42" s="13">
        <v>116718584.7</v>
      </c>
      <c r="Q42" s="13">
        <v>116718584.7</v>
      </c>
      <c r="R42" s="13">
        <v>168301456.38</v>
      </c>
      <c r="S42" s="13">
        <v>168301456.38</v>
      </c>
      <c r="T42" s="13">
        <v>199078785.56999999</v>
      </c>
      <c r="U42" s="13">
        <v>199078785.56999999</v>
      </c>
      <c r="V42" s="13">
        <v>228880015.66999999</v>
      </c>
      <c r="W42" s="13">
        <v>228880015.66999999</v>
      </c>
      <c r="X42" s="13">
        <f t="shared" ref="X42:AD42" si="9">+X43+X46</f>
        <v>232764592.92999998</v>
      </c>
      <c r="Y42" s="13">
        <f t="shared" si="9"/>
        <v>232764592.92999998</v>
      </c>
      <c r="Z42" s="13">
        <f t="shared" si="9"/>
        <v>311495734.13999999</v>
      </c>
      <c r="AA42" s="13">
        <f t="shared" si="9"/>
        <v>311495734.13999999</v>
      </c>
      <c r="AB42" s="13">
        <f t="shared" si="9"/>
        <v>311795270.32999998</v>
      </c>
      <c r="AC42" s="13">
        <f t="shared" si="9"/>
        <v>311795270.32999998</v>
      </c>
      <c r="AD42" s="13">
        <f t="shared" si="9"/>
        <v>358502172.85000002</v>
      </c>
      <c r="AE42" s="14">
        <f t="shared" si="1"/>
        <v>0.85752170002318961</v>
      </c>
      <c r="AF42" s="13">
        <f>+AF43+AF46</f>
        <v>358502172.85000002</v>
      </c>
      <c r="AG42" s="14">
        <f t="shared" si="2"/>
        <v>0.85752170002318961</v>
      </c>
    </row>
    <row r="43" spans="2:34" ht="23.1" customHeight="1" x14ac:dyDescent="0.2">
      <c r="B43" s="15"/>
      <c r="C43" s="16">
        <v>1</v>
      </c>
      <c r="D43" s="50" t="s">
        <v>0</v>
      </c>
      <c r="E43" s="51"/>
      <c r="F43" s="52"/>
      <c r="G43" s="17">
        <f>SUM(G44:G45)</f>
        <v>418037756</v>
      </c>
      <c r="H43" s="17">
        <f>SUM(H44:H45)</f>
        <v>23898109.460000001</v>
      </c>
      <c r="I43" s="17">
        <f>SUM(I44:I45)</f>
        <v>23898109.460000001</v>
      </c>
      <c r="J43" s="17">
        <v>23898109.460000001</v>
      </c>
      <c r="K43" s="17">
        <f>SUM(K44:K45)</f>
        <v>23898109.460000001</v>
      </c>
      <c r="L43" s="17">
        <f>SUM(L44:L45)</f>
        <v>66579127.5</v>
      </c>
      <c r="M43" s="17">
        <f>SUM(M44:M45)</f>
        <v>66579127.5</v>
      </c>
      <c r="N43" s="17">
        <f>SUM(N44:N45)</f>
        <v>93479576.760000005</v>
      </c>
      <c r="O43" s="17">
        <f>SUM(O44:O45)</f>
        <v>93479576.760000005</v>
      </c>
      <c r="P43" s="17">
        <v>116712786.33</v>
      </c>
      <c r="Q43" s="17">
        <v>116712786.33</v>
      </c>
      <c r="R43" s="17">
        <v>168292886.25</v>
      </c>
      <c r="S43" s="17">
        <v>168292886.25</v>
      </c>
      <c r="T43" s="17">
        <v>199068491.51999998</v>
      </c>
      <c r="U43" s="17">
        <v>199068491.51999998</v>
      </c>
      <c r="V43" s="17">
        <v>228867997.69999999</v>
      </c>
      <c r="W43" s="17">
        <v>228867997.69999999</v>
      </c>
      <c r="X43" s="17">
        <f t="shared" ref="X43:AD43" si="10">SUM(X44:X45)</f>
        <v>232752574.95999998</v>
      </c>
      <c r="Y43" s="17">
        <f t="shared" si="10"/>
        <v>232752574.95999998</v>
      </c>
      <c r="Z43" s="17">
        <f t="shared" si="10"/>
        <v>311480425.05000001</v>
      </c>
      <c r="AA43" s="17">
        <f t="shared" si="10"/>
        <v>311480425.05000001</v>
      </c>
      <c r="AB43" s="17">
        <f t="shared" si="10"/>
        <v>311779961.24000001</v>
      </c>
      <c r="AC43" s="17">
        <f t="shared" si="10"/>
        <v>311779961.24000001</v>
      </c>
      <c r="AD43" s="17">
        <f t="shared" si="10"/>
        <v>358485218.20000005</v>
      </c>
      <c r="AE43" s="9">
        <f t="shared" si="1"/>
        <v>0.85754268138402323</v>
      </c>
      <c r="AF43" s="17">
        <f>SUM(AF44:AF45)</f>
        <v>358485218.20000005</v>
      </c>
      <c r="AG43" s="9">
        <f t="shared" si="2"/>
        <v>0.85754268138402323</v>
      </c>
    </row>
    <row r="44" spans="2:34" ht="20.100000000000001" customHeight="1" x14ac:dyDescent="0.2">
      <c r="B44" s="18"/>
      <c r="C44" s="19"/>
      <c r="D44" s="25" t="s">
        <v>0</v>
      </c>
      <c r="E44" s="21">
        <v>1</v>
      </c>
      <c r="F44" s="22" t="s">
        <v>29</v>
      </c>
      <c r="G44" s="23">
        <v>416259632</v>
      </c>
      <c r="H44" s="23">
        <v>23796423.780000001</v>
      </c>
      <c r="I44" s="23">
        <v>23796423.780000001</v>
      </c>
      <c r="J44" s="23">
        <v>23796423.780000001</v>
      </c>
      <c r="K44" s="23">
        <v>23796423.780000001</v>
      </c>
      <c r="L44" s="23">
        <v>66278106.030000001</v>
      </c>
      <c r="M44" s="23">
        <v>66278106.030000001</v>
      </c>
      <c r="N44" s="23">
        <v>93055883.340000004</v>
      </c>
      <c r="O44" s="23">
        <v>93055883.340000004</v>
      </c>
      <c r="P44" s="23">
        <v>116180852.95</v>
      </c>
      <c r="Q44" s="23">
        <v>116180852.95</v>
      </c>
      <c r="R44" s="23">
        <v>167537444.25999999</v>
      </c>
      <c r="S44" s="23">
        <v>167537444.25999999</v>
      </c>
      <c r="T44" s="23">
        <v>198173397.13999999</v>
      </c>
      <c r="U44" s="23">
        <v>198173397.13999999</v>
      </c>
      <c r="V44" s="23">
        <v>227836698.78999999</v>
      </c>
      <c r="W44" s="23">
        <v>227836698.78999999</v>
      </c>
      <c r="X44" s="23">
        <v>231705549.00999999</v>
      </c>
      <c r="Y44" s="23">
        <v>231705549.00999999</v>
      </c>
      <c r="Z44" s="23">
        <v>310086570.22000003</v>
      </c>
      <c r="AA44" s="23">
        <v>310086570.22000003</v>
      </c>
      <c r="AB44" s="23">
        <v>310386106.41000003</v>
      </c>
      <c r="AC44" s="23">
        <v>310386106.41000003</v>
      </c>
      <c r="AD44" s="23">
        <v>356885487.47000003</v>
      </c>
      <c r="AE44" s="24">
        <f t="shared" si="1"/>
        <v>0.85736271315879131</v>
      </c>
      <c r="AF44" s="23">
        <v>356885487.47000003</v>
      </c>
      <c r="AG44" s="24">
        <f t="shared" si="2"/>
        <v>0.85736271315879131</v>
      </c>
      <c r="AH44" s="2"/>
    </row>
    <row r="45" spans="2:34" ht="20.100000000000001" customHeight="1" x14ac:dyDescent="0.2">
      <c r="B45" s="18"/>
      <c r="C45" s="19"/>
      <c r="D45" s="25"/>
      <c r="E45" s="21">
        <v>5</v>
      </c>
      <c r="F45" s="22" t="s">
        <v>31</v>
      </c>
      <c r="G45" s="23">
        <v>1778124</v>
      </c>
      <c r="H45" s="23">
        <v>101685.68</v>
      </c>
      <c r="I45" s="23">
        <v>101685.68</v>
      </c>
      <c r="J45" s="23">
        <v>101685.68</v>
      </c>
      <c r="K45" s="23">
        <v>101685.68</v>
      </c>
      <c r="L45" s="23">
        <v>301021.46999999997</v>
      </c>
      <c r="M45" s="23">
        <v>301021.46999999997</v>
      </c>
      <c r="N45" s="23">
        <v>423693.42</v>
      </c>
      <c r="O45" s="23">
        <v>423693.42</v>
      </c>
      <c r="P45" s="23">
        <v>531933.38</v>
      </c>
      <c r="Q45" s="23">
        <v>531933.38</v>
      </c>
      <c r="R45" s="23">
        <v>755441.99</v>
      </c>
      <c r="S45" s="23">
        <v>755441.99</v>
      </c>
      <c r="T45" s="23">
        <v>895094.38</v>
      </c>
      <c r="U45" s="23">
        <v>895094.38</v>
      </c>
      <c r="V45" s="23">
        <v>1031298.91</v>
      </c>
      <c r="W45" s="23">
        <v>1031298.91</v>
      </c>
      <c r="X45" s="23">
        <v>1047025.95</v>
      </c>
      <c r="Y45" s="23">
        <v>1047025.95</v>
      </c>
      <c r="Z45" s="23">
        <v>1393854.83</v>
      </c>
      <c r="AA45" s="23">
        <v>1393854.83</v>
      </c>
      <c r="AB45" s="23">
        <v>1393854.83</v>
      </c>
      <c r="AC45" s="23">
        <v>1393854.83</v>
      </c>
      <c r="AD45" s="23">
        <v>1599730.73</v>
      </c>
      <c r="AE45" s="24">
        <f t="shared" si="1"/>
        <v>0.89967332424510327</v>
      </c>
      <c r="AF45" s="23">
        <v>1599730.73</v>
      </c>
      <c r="AG45" s="24">
        <f t="shared" si="2"/>
        <v>0.89967332424510327</v>
      </c>
    </row>
    <row r="46" spans="2:34" ht="23.1" customHeight="1" x14ac:dyDescent="0.2">
      <c r="B46" s="15"/>
      <c r="C46" s="16">
        <v>3</v>
      </c>
      <c r="D46" s="50" t="s">
        <v>2</v>
      </c>
      <c r="E46" s="51"/>
      <c r="F46" s="52"/>
      <c r="G46" s="17">
        <f>+G47</f>
        <v>30000</v>
      </c>
      <c r="H46" s="17">
        <f>+H47</f>
        <v>855.83</v>
      </c>
      <c r="I46" s="17">
        <f>+I47</f>
        <v>855.83</v>
      </c>
      <c r="J46" s="17">
        <v>855.83</v>
      </c>
      <c r="K46" s="17">
        <f>+K47</f>
        <v>855.83</v>
      </c>
      <c r="L46" s="17">
        <f>+L47</f>
        <v>3398.37</v>
      </c>
      <c r="M46" s="17">
        <f>+M47</f>
        <v>3398.37</v>
      </c>
      <c r="N46" s="17">
        <f>+N47</f>
        <v>4598.37</v>
      </c>
      <c r="O46" s="17">
        <f>+O47</f>
        <v>4598.37</v>
      </c>
      <c r="P46" s="17">
        <v>5798.37</v>
      </c>
      <c r="Q46" s="17">
        <v>5798.37</v>
      </c>
      <c r="R46" s="17">
        <v>8570.1299999999992</v>
      </c>
      <c r="S46" s="17">
        <v>8570.1299999999992</v>
      </c>
      <c r="T46" s="17">
        <v>10294.049999999999</v>
      </c>
      <c r="U46" s="17">
        <v>10294.049999999999</v>
      </c>
      <c r="V46" s="17">
        <v>12017.97</v>
      </c>
      <c r="W46" s="17">
        <v>12017.97</v>
      </c>
      <c r="X46" s="17">
        <f t="shared" ref="X46:AD46" si="11">+X47</f>
        <v>12017.97</v>
      </c>
      <c r="Y46" s="17">
        <f t="shared" si="11"/>
        <v>12017.97</v>
      </c>
      <c r="Z46" s="17">
        <f t="shared" si="11"/>
        <v>15309.09</v>
      </c>
      <c r="AA46" s="17">
        <f t="shared" si="11"/>
        <v>15309.09</v>
      </c>
      <c r="AB46" s="17">
        <f t="shared" si="11"/>
        <v>15309.09</v>
      </c>
      <c r="AC46" s="17">
        <f t="shared" si="11"/>
        <v>15309.09</v>
      </c>
      <c r="AD46" s="17">
        <f t="shared" si="11"/>
        <v>16954.650000000001</v>
      </c>
      <c r="AE46" s="9">
        <f t="shared" si="1"/>
        <v>0.56515500000000007</v>
      </c>
      <c r="AF46" s="17">
        <f>+AF47</f>
        <v>16954.650000000001</v>
      </c>
      <c r="AG46" s="9">
        <f t="shared" si="2"/>
        <v>0.56515500000000007</v>
      </c>
    </row>
    <row r="47" spans="2:34" ht="20.100000000000001" customHeight="1" x14ac:dyDescent="0.2">
      <c r="B47" s="18"/>
      <c r="C47" s="19"/>
      <c r="D47" s="25"/>
      <c r="E47" s="21">
        <v>5</v>
      </c>
      <c r="F47" s="22" t="s">
        <v>46</v>
      </c>
      <c r="G47" s="23">
        <v>30000</v>
      </c>
      <c r="H47" s="23">
        <v>855.83</v>
      </c>
      <c r="I47" s="23">
        <v>855.83</v>
      </c>
      <c r="J47" s="23">
        <v>855.83</v>
      </c>
      <c r="K47" s="23">
        <v>855.83</v>
      </c>
      <c r="L47" s="23">
        <v>3398.37</v>
      </c>
      <c r="M47" s="23">
        <v>3398.37</v>
      </c>
      <c r="N47" s="23">
        <v>4598.37</v>
      </c>
      <c r="O47" s="23">
        <v>4598.37</v>
      </c>
      <c r="P47" s="23">
        <v>5798.37</v>
      </c>
      <c r="Q47" s="23">
        <v>5798.37</v>
      </c>
      <c r="R47" s="23">
        <v>8570.1299999999992</v>
      </c>
      <c r="S47" s="23">
        <v>8570.1299999999992</v>
      </c>
      <c r="T47" s="23">
        <v>10294.049999999999</v>
      </c>
      <c r="U47" s="23">
        <v>10294.049999999999</v>
      </c>
      <c r="V47" s="23">
        <v>12017.97</v>
      </c>
      <c r="W47" s="23">
        <v>12017.97</v>
      </c>
      <c r="X47" s="23">
        <v>12017.97</v>
      </c>
      <c r="Y47" s="23">
        <v>12017.97</v>
      </c>
      <c r="Z47" s="23">
        <v>15309.09</v>
      </c>
      <c r="AA47" s="23">
        <v>15309.09</v>
      </c>
      <c r="AB47" s="23">
        <v>15309.09</v>
      </c>
      <c r="AC47" s="23">
        <v>15309.09</v>
      </c>
      <c r="AD47" s="23">
        <v>16954.650000000001</v>
      </c>
      <c r="AE47" s="24">
        <f t="shared" si="1"/>
        <v>0.56515500000000007</v>
      </c>
      <c r="AF47" s="23">
        <v>16954.650000000001</v>
      </c>
      <c r="AG47" s="24">
        <f t="shared" si="2"/>
        <v>0.56515500000000007</v>
      </c>
    </row>
    <row r="48" spans="2:34" ht="23.1" customHeight="1" thickBot="1" x14ac:dyDescent="0.25">
      <c r="B48" s="40"/>
      <c r="C48" s="41"/>
      <c r="D48" s="42"/>
      <c r="E48" s="43"/>
      <c r="F48" s="44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45"/>
      <c r="AG48" s="46"/>
    </row>
    <row r="49" spans="6:32" ht="23.1" customHeight="1" x14ac:dyDescent="0.2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6:32" ht="20.100000000000001" customHeight="1" x14ac:dyDescent="0.2"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F50" s="47"/>
    </row>
    <row r="51" spans="6:32" ht="20.100000000000001" customHeight="1" x14ac:dyDescent="0.2">
      <c r="F51" s="4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6:32" ht="20.100000000000001" customHeight="1" x14ac:dyDescent="0.2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6:32" ht="20.100000000000001" customHeight="1" x14ac:dyDescent="0.2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6:32" ht="20.100000000000001" customHeight="1" x14ac:dyDescent="0.2"/>
  </sheetData>
  <mergeCells count="24">
    <mergeCell ref="A2:AG2"/>
    <mergeCell ref="B3:AG3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G7"/>
    <mergeCell ref="E9:F9"/>
    <mergeCell ref="D10:F10"/>
    <mergeCell ref="D43:F43"/>
    <mergeCell ref="D46:F46"/>
    <mergeCell ref="D11:F11"/>
    <mergeCell ref="D16:F16"/>
    <mergeCell ref="D26:F26"/>
    <mergeCell ref="E35:F35"/>
    <mergeCell ref="D40:F40"/>
    <mergeCell ref="D42:F42"/>
  </mergeCells>
  <printOptions horizontalCentered="1" verticalCentered="1"/>
  <pageMargins left="0" right="0" top="0" bottom="0" header="0.51181102362204722" footer="0.51181102362204722"/>
  <pageSetup paperSize="5" scale="3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2019-01-30T19:50:37Z</cp:lastPrinted>
  <dcterms:created xsi:type="dcterms:W3CDTF">2018-06-06T14:57:39Z</dcterms:created>
  <dcterms:modified xsi:type="dcterms:W3CDTF">2024-02-01T13:28:13Z</dcterms:modified>
</cp:coreProperties>
</file>