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derico\Desktop\"/>
    </mc:Choice>
  </mc:AlternateContent>
  <bookViews>
    <workbookView xWindow="0" yWindow="0" windowWidth="20490" windowHeight="7755"/>
  </bookViews>
  <sheets>
    <sheet name="Ejecución Presupuestaria" sheetId="3" r:id="rId1"/>
  </sheets>
  <calcPr calcId="152511"/>
</workbook>
</file>

<file path=xl/calcChain.xml><?xml version="1.0" encoding="utf-8"?>
<calcChain xmlns="http://schemas.openxmlformats.org/spreadsheetml/2006/main">
  <c r="AE46" i="3" l="1"/>
  <c r="AC46" i="3"/>
  <c r="AD45" i="3"/>
  <c r="AE45" i="3"/>
  <c r="AB45" i="3"/>
  <c r="Y45" i="3"/>
  <c r="Y41" i="3"/>
  <c r="X45" i="3"/>
  <c r="W45" i="3"/>
  <c r="V45" i="3"/>
  <c r="U45" i="3"/>
  <c r="U41" i="3"/>
  <c r="T45" i="3"/>
  <c r="S45" i="3"/>
  <c r="R45" i="3"/>
  <c r="Q45" i="3"/>
  <c r="Q41" i="3"/>
  <c r="P45" i="3"/>
  <c r="O45" i="3"/>
  <c r="N45" i="3"/>
  <c r="M45" i="3"/>
  <c r="M41" i="3"/>
  <c r="L45" i="3"/>
  <c r="K45" i="3"/>
  <c r="J45" i="3"/>
  <c r="I45" i="3"/>
  <c r="I41" i="3"/>
  <c r="H45" i="3"/>
  <c r="G45" i="3"/>
  <c r="AC45" i="3"/>
  <c r="AE44" i="3"/>
  <c r="AC44" i="3"/>
  <c r="AE43" i="3"/>
  <c r="AC43" i="3"/>
  <c r="AD42" i="3"/>
  <c r="AE42" i="3"/>
  <c r="AB42" i="3"/>
  <c r="Y42" i="3"/>
  <c r="X42" i="3"/>
  <c r="X41" i="3"/>
  <c r="W42" i="3"/>
  <c r="W41" i="3"/>
  <c r="V42" i="3"/>
  <c r="U42" i="3"/>
  <c r="T42" i="3"/>
  <c r="T41" i="3"/>
  <c r="S42" i="3"/>
  <c r="S41" i="3"/>
  <c r="R42" i="3"/>
  <c r="Q42" i="3"/>
  <c r="P42" i="3"/>
  <c r="P41" i="3"/>
  <c r="O42" i="3"/>
  <c r="O41" i="3"/>
  <c r="N42" i="3"/>
  <c r="M42" i="3"/>
  <c r="L42" i="3"/>
  <c r="L41" i="3"/>
  <c r="K42" i="3"/>
  <c r="K41" i="3"/>
  <c r="J42" i="3"/>
  <c r="I42" i="3"/>
  <c r="H42" i="3"/>
  <c r="H41" i="3"/>
  <c r="G42" i="3"/>
  <c r="AC42" i="3"/>
  <c r="AB41" i="3"/>
  <c r="V41" i="3"/>
  <c r="R41" i="3"/>
  <c r="N41" i="3"/>
  <c r="J41" i="3"/>
  <c r="AE40" i="3"/>
  <c r="AC40" i="3"/>
  <c r="AD39" i="3"/>
  <c r="AE39" i="3"/>
  <c r="AC39" i="3"/>
  <c r="AB39" i="3"/>
  <c r="Y39" i="3"/>
  <c r="X39" i="3"/>
  <c r="W39" i="3"/>
  <c r="V39" i="3"/>
  <c r="U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AE38" i="3"/>
  <c r="AC38" i="3"/>
  <c r="AE37" i="3"/>
  <c r="AC37" i="3"/>
  <c r="AE36" i="3"/>
  <c r="AC36" i="3"/>
  <c r="AE35" i="3"/>
  <c r="AC35" i="3"/>
  <c r="AE34" i="3"/>
  <c r="AD34" i="3"/>
  <c r="AB34" i="3"/>
  <c r="AB10" i="3"/>
  <c r="Y34" i="3"/>
  <c r="X34" i="3"/>
  <c r="W34" i="3"/>
  <c r="V34" i="3"/>
  <c r="V10" i="3"/>
  <c r="V9" i="3"/>
  <c r="U34" i="3"/>
  <c r="T34" i="3"/>
  <c r="S34" i="3"/>
  <c r="R34" i="3"/>
  <c r="R10" i="3"/>
  <c r="R9" i="3"/>
  <c r="Q34" i="3"/>
  <c r="P34" i="3"/>
  <c r="O34" i="3"/>
  <c r="N34" i="3"/>
  <c r="N10" i="3"/>
  <c r="N9" i="3"/>
  <c r="M34" i="3"/>
  <c r="L34" i="3"/>
  <c r="K34" i="3"/>
  <c r="J34" i="3"/>
  <c r="J10" i="3"/>
  <c r="J9" i="3"/>
  <c r="I34" i="3"/>
  <c r="H34" i="3"/>
  <c r="G34" i="3"/>
  <c r="AE33" i="3"/>
  <c r="AC33" i="3"/>
  <c r="AE32" i="3"/>
  <c r="AC32" i="3"/>
  <c r="AE31" i="3"/>
  <c r="AC31" i="3"/>
  <c r="AE30" i="3"/>
  <c r="AC30" i="3"/>
  <c r="AE29" i="3"/>
  <c r="AC29" i="3"/>
  <c r="AE28" i="3"/>
  <c r="AC28" i="3"/>
  <c r="AE27" i="3"/>
  <c r="AC27" i="3"/>
  <c r="AE26" i="3"/>
  <c r="AC26" i="3"/>
  <c r="AD25" i="3"/>
  <c r="AE25" i="3"/>
  <c r="AB25" i="3"/>
  <c r="AC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AE24" i="3"/>
  <c r="AC24" i="3"/>
  <c r="AE22" i="3"/>
  <c r="AC22" i="3"/>
  <c r="AE21" i="3"/>
  <c r="AC21" i="3"/>
  <c r="AE20" i="3"/>
  <c r="AC20" i="3"/>
  <c r="AE19" i="3"/>
  <c r="AC19" i="3"/>
  <c r="AE18" i="3"/>
  <c r="AC18" i="3"/>
  <c r="AE17" i="3"/>
  <c r="AC17" i="3"/>
  <c r="AE16" i="3"/>
  <c r="AC16" i="3"/>
  <c r="AD15" i="3"/>
  <c r="AE15" i="3"/>
  <c r="AB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AC15" i="3"/>
  <c r="AE14" i="3"/>
  <c r="AC14" i="3"/>
  <c r="AE13" i="3"/>
  <c r="AC13" i="3"/>
  <c r="AE12" i="3"/>
  <c r="AC12" i="3"/>
  <c r="AD11" i="3"/>
  <c r="AE11" i="3"/>
  <c r="AB11" i="3"/>
  <c r="AC11" i="3"/>
  <c r="Y11" i="3"/>
  <c r="Y10" i="3"/>
  <c r="Y9" i="3"/>
  <c r="X11" i="3"/>
  <c r="X10" i="3"/>
  <c r="W11" i="3"/>
  <c r="V11" i="3"/>
  <c r="U11" i="3"/>
  <c r="U10" i="3"/>
  <c r="U9" i="3"/>
  <c r="T11" i="3"/>
  <c r="T10" i="3"/>
  <c r="S11" i="3"/>
  <c r="R11" i="3"/>
  <c r="Q11" i="3"/>
  <c r="Q10" i="3"/>
  <c r="Q9" i="3"/>
  <c r="P11" i="3"/>
  <c r="P10" i="3"/>
  <c r="O11" i="3"/>
  <c r="N11" i="3"/>
  <c r="M11" i="3"/>
  <c r="M10" i="3"/>
  <c r="M9" i="3"/>
  <c r="L11" i="3"/>
  <c r="L10" i="3"/>
  <c r="K11" i="3"/>
  <c r="J11" i="3"/>
  <c r="I11" i="3"/>
  <c r="I10" i="3"/>
  <c r="I9" i="3"/>
  <c r="H11" i="3"/>
  <c r="H10" i="3"/>
  <c r="G11" i="3"/>
  <c r="W10" i="3"/>
  <c r="W9" i="3"/>
  <c r="S10" i="3"/>
  <c r="S9" i="3"/>
  <c r="O10" i="3"/>
  <c r="O9" i="3"/>
  <c r="K10" i="3"/>
  <c r="K9" i="3"/>
  <c r="G10" i="3"/>
  <c r="AC41" i="3"/>
  <c r="G9" i="3"/>
  <c r="AC10" i="3"/>
  <c r="AB9" i="3"/>
  <c r="H9" i="3"/>
  <c r="L9" i="3"/>
  <c r="P9" i="3"/>
  <c r="T9" i="3"/>
  <c r="X9" i="3"/>
  <c r="AD10" i="3"/>
  <c r="G41" i="3"/>
  <c r="AC34" i="3"/>
  <c r="AD41" i="3"/>
  <c r="AE41" i="3"/>
  <c r="AC9" i="3"/>
  <c r="AE10" i="3"/>
  <c r="AD9" i="3"/>
  <c r="AE9" i="3"/>
</calcChain>
</file>

<file path=xl/sharedStrings.xml><?xml version="1.0" encoding="utf-8"?>
<sst xmlns="http://schemas.openxmlformats.org/spreadsheetml/2006/main" count="84" uniqueCount="57">
  <si>
    <t>Gastos en Personal</t>
  </si>
  <si>
    <t>Bienes de Consumo</t>
  </si>
  <si>
    <t>Servicios No Personales</t>
  </si>
  <si>
    <t>Transferencias</t>
  </si>
  <si>
    <t>|</t>
  </si>
  <si>
    <t>EJECUCION PRESUPUESTARIA POR OBJETO DEL GASTO CONSOLIDADO AL 30 DE NOVIEMBRE DE 2020</t>
  </si>
  <si>
    <t>COMPROMISO ACUMULADO Y DEVENGADO ACUMULADO A NOVIEMBRE</t>
  </si>
  <si>
    <t>Acumulado a Enero</t>
  </si>
  <si>
    <t>Acumulado a Febrero</t>
  </si>
  <si>
    <t>Acumulado a Marzo</t>
  </si>
  <si>
    <t>Acumulado a Abril</t>
  </si>
  <si>
    <t>Acumulado a Mayo</t>
  </si>
  <si>
    <t>Acumulado a Junio</t>
  </si>
  <si>
    <t>Acumulado a Julio</t>
  </si>
  <si>
    <t>Acumulado a Agosto</t>
  </si>
  <si>
    <t>Acumulado a Setiembre</t>
  </si>
  <si>
    <t>Acumulado a Octubre</t>
  </si>
  <si>
    <t>Acumulado a Noviembre</t>
  </si>
  <si>
    <t>Fte</t>
  </si>
  <si>
    <t>In</t>
  </si>
  <si>
    <t>Pp</t>
  </si>
  <si>
    <t>Principal Desc.</t>
  </si>
  <si>
    <t>Crédito Vigente</t>
  </si>
  <si>
    <t>Compromiso</t>
  </si>
  <si>
    <t>Devengado</t>
  </si>
  <si>
    <t>% Ejecución Compromiso</t>
  </si>
  <si>
    <t>% Ejecución Devengado</t>
  </si>
  <si>
    <t>TOTAL GENERAL PRESUPUESTO 2020</t>
  </si>
  <si>
    <t>Tesoro Nacional</t>
  </si>
  <si>
    <t>Personal Permanente</t>
  </si>
  <si>
    <t>Servicios Extraordinarios</t>
  </si>
  <si>
    <t>Asistencia Social al Personal</t>
  </si>
  <si>
    <t>Productos Alimenticios, Agropecuarios y Forestales</t>
  </si>
  <si>
    <t>Textiles y Vestuario</t>
  </si>
  <si>
    <t>Productos de Papel, Cartón e Impresos</t>
  </si>
  <si>
    <t>Productos de Cuero y Caucho</t>
  </si>
  <si>
    <t>Productos Químicos, Combustibles y Lubricantes</t>
  </si>
  <si>
    <t>Productos de Minerales No Metálicos</t>
  </si>
  <si>
    <t>Productos Metálicos</t>
  </si>
  <si>
    <t>Minerales</t>
  </si>
  <si>
    <t xml:space="preserve"> -,-</t>
  </si>
  <si>
    <t>Otros Bienes de Consumo</t>
  </si>
  <si>
    <t>Servicios Básicos</t>
  </si>
  <si>
    <t>Alquileres y Derechos</t>
  </si>
  <si>
    <t>Mantenimiento, Reparación y Limpieza</t>
  </si>
  <si>
    <t>Servicios Técnicos y Profesionales</t>
  </si>
  <si>
    <t>Servicios Comerciales y Financieros</t>
  </si>
  <si>
    <t>Pasajes y Viáticos</t>
  </si>
  <si>
    <t>Impuestos, Derechos, Tasas y Juicios</t>
  </si>
  <si>
    <t>Otros Servicios</t>
  </si>
  <si>
    <t xml:space="preserve"> Bienes de Uso</t>
  </si>
  <si>
    <t>Construcciones</t>
  </si>
  <si>
    <t>Maquinaria y Equipo</t>
  </si>
  <si>
    <t>Libros, Revistas y Otros Elementos Coleccionables</t>
  </si>
  <si>
    <t>Activos Intangibles</t>
  </si>
  <si>
    <t>Transf. al Sector Privado para Financiar Gastos Corrientes</t>
  </si>
  <si>
    <t>Recursos con Afectación Específica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</si>
</sst>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0" formatCode="_ &quot;$&quot;\ * #,##0.00_ ;_ &quot;$&quot;\ * \-#,##0.00_ ;_ &quot;$&quot;\ * &quot;-&quot;??_ ;_ @_ "/>
    <numFmt numFmtId="171" formatCode="_ * #,##0.00_ ;_ * \-#,##0.00_ ;_ * &quot;-&quot;??_ ;_ @_ "/>
  </numFmts>
  <fonts count="8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7"/>
      <color indexed="8"/>
      <name val="Arial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8">
    <xf numFmtId="0" fontId="0" fillId="0" borderId="0"/>
    <xf numFmtId="171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left"/>
    </xf>
    <xf numFmtId="3" fontId="0" fillId="0" borderId="0" xfId="0" applyNumberFormat="1"/>
    <xf numFmtId="0" fontId="4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3" fontId="4" fillId="0" borderId="11" xfId="0" applyNumberFormat="1" applyFont="1" applyBorder="1" applyAlignment="1" applyProtection="1">
      <alignment horizontal="center" vertical="center" wrapText="1"/>
    </xf>
    <xf numFmtId="10" fontId="4" fillId="0" borderId="12" xfId="0" applyNumberFormat="1" applyFont="1" applyBorder="1" applyAlignment="1" applyProtection="1">
      <alignment horizontal="center" vertical="center" wrapText="1"/>
    </xf>
    <xf numFmtId="10" fontId="4" fillId="0" borderId="11" xfId="0" applyNumberFormat="1" applyFont="1" applyBorder="1" applyAlignment="1" applyProtection="1">
      <alignment horizontal="center" vertical="center" wrapText="1"/>
    </xf>
    <xf numFmtId="3" fontId="4" fillId="2" borderId="13" xfId="0" applyNumberFormat="1" applyFont="1" applyFill="1" applyBorder="1" applyAlignment="1" applyProtection="1">
      <alignment horizontal="right" vertical="center" wrapText="1"/>
    </xf>
    <xf numFmtId="3" fontId="4" fillId="2" borderId="14" xfId="0" applyNumberFormat="1" applyFont="1" applyFill="1" applyBorder="1" applyAlignment="1" applyProtection="1">
      <alignment horizontal="right" vertical="center" wrapText="1"/>
    </xf>
    <xf numFmtId="3" fontId="4" fillId="2" borderId="16" xfId="0" applyNumberFormat="1" applyFont="1" applyFill="1" applyBorder="1" applyAlignment="1" applyProtection="1">
      <alignment horizontal="right" vertical="center" wrapText="1"/>
    </xf>
    <xf numFmtId="10" fontId="4" fillId="2" borderId="16" xfId="0" applyNumberFormat="1" applyFont="1" applyFill="1" applyBorder="1" applyAlignment="1" applyProtection="1">
      <alignment horizontal="center" vertical="center" wrapText="1"/>
    </xf>
    <xf numFmtId="3" fontId="4" fillId="0" borderId="17" xfId="0" applyNumberFormat="1" applyFont="1" applyBorder="1" applyAlignment="1" applyProtection="1">
      <alignment horizontal="right" vertical="center" wrapText="1"/>
    </xf>
    <xf numFmtId="3" fontId="4" fillId="0" borderId="18" xfId="0" applyNumberFormat="1" applyFont="1" applyBorder="1" applyAlignment="1" applyProtection="1">
      <alignment horizontal="right" vertical="center" wrapText="1"/>
    </xf>
    <xf numFmtId="3" fontId="4" fillId="0" borderId="12" xfId="0" applyNumberFormat="1" applyFont="1" applyBorder="1" applyAlignment="1" applyProtection="1">
      <alignment horizontal="right" vertical="center" wrapText="1"/>
    </xf>
    <xf numFmtId="3" fontId="5" fillId="0" borderId="13" xfId="0" applyNumberFormat="1" applyFont="1" applyBorder="1" applyAlignment="1" applyProtection="1">
      <alignment horizontal="right" vertical="top" wrapText="1"/>
    </xf>
    <xf numFmtId="3" fontId="5" fillId="0" borderId="14" xfId="0" applyNumberFormat="1" applyFont="1" applyBorder="1" applyAlignment="1" applyProtection="1">
      <alignment horizontal="right" vertical="top" wrapText="1"/>
    </xf>
    <xf numFmtId="3" fontId="5" fillId="0" borderId="0" xfId="0" applyNumberFormat="1" applyFont="1" applyBorder="1" applyAlignment="1" applyProtection="1">
      <alignment horizontal="left" vertical="center" wrapText="1"/>
    </xf>
    <xf numFmtId="3" fontId="5" fillId="0" borderId="0" xfId="0" applyNumberFormat="1" applyFont="1" applyBorder="1" applyAlignment="1" applyProtection="1">
      <alignment horizontal="right" vertical="top" wrapText="1"/>
    </xf>
    <xf numFmtId="3" fontId="5" fillId="0" borderId="15" xfId="0" applyNumberFormat="1" applyFont="1" applyBorder="1" applyAlignment="1" applyProtection="1">
      <alignment horizontal="left" vertical="top" wrapText="1"/>
    </xf>
    <xf numFmtId="3" fontId="5" fillId="0" borderId="16" xfId="0" applyNumberFormat="1" applyFont="1" applyBorder="1" applyAlignment="1" applyProtection="1">
      <alignment horizontal="right" vertical="top" wrapText="1"/>
    </xf>
    <xf numFmtId="10" fontId="5" fillId="0" borderId="16" xfId="0" applyNumberFormat="1" applyFont="1" applyBorder="1" applyAlignment="1" applyProtection="1">
      <alignment horizontal="center" vertical="top" wrapText="1"/>
    </xf>
    <xf numFmtId="3" fontId="5" fillId="0" borderId="0" xfId="0" applyNumberFormat="1" applyFont="1" applyBorder="1" applyAlignment="1" applyProtection="1">
      <alignment horizontal="left" vertical="top" wrapText="1"/>
    </xf>
    <xf numFmtId="3" fontId="5" fillId="0" borderId="21" xfId="0" applyNumberFormat="1" applyFont="1" applyBorder="1" applyAlignment="1" applyProtection="1">
      <alignment horizontal="right" vertical="top" wrapText="1"/>
    </xf>
    <xf numFmtId="3" fontId="4" fillId="0" borderId="22" xfId="0" applyNumberFormat="1" applyFont="1" applyBorder="1" applyAlignment="1" applyProtection="1">
      <alignment horizontal="right" vertical="top" wrapText="1"/>
    </xf>
    <xf numFmtId="3" fontId="5" fillId="0" borderId="23" xfId="0" applyNumberFormat="1" applyFont="1" applyBorder="1" applyAlignment="1" applyProtection="1">
      <alignment horizontal="left" vertical="top" wrapText="1"/>
    </xf>
    <xf numFmtId="3" fontId="4" fillId="0" borderId="25" xfId="0" applyNumberFormat="1" applyFont="1" applyBorder="1" applyAlignment="1" applyProtection="1">
      <alignment horizontal="right" vertical="top" wrapText="1"/>
    </xf>
    <xf numFmtId="10" fontId="4" fillId="0" borderId="25" xfId="0" applyNumberFormat="1" applyFont="1" applyBorder="1" applyAlignment="1" applyProtection="1">
      <alignment horizontal="center" vertical="top" wrapText="1"/>
    </xf>
    <xf numFmtId="10" fontId="4" fillId="0" borderId="26" xfId="0" applyNumberFormat="1" applyFont="1" applyBorder="1" applyAlignment="1" applyProtection="1">
      <alignment horizontal="center" vertical="top" wrapText="1"/>
    </xf>
    <xf numFmtId="3" fontId="5" fillId="0" borderId="27" xfId="0" applyNumberFormat="1" applyFont="1" applyBorder="1" applyAlignment="1" applyProtection="1">
      <alignment horizontal="right" vertical="top" wrapText="1"/>
    </xf>
    <xf numFmtId="3" fontId="4" fillId="0" borderId="14" xfId="0" applyNumberFormat="1" applyFont="1" applyBorder="1" applyAlignment="1" applyProtection="1">
      <alignment horizontal="right" vertical="top" wrapText="1"/>
    </xf>
    <xf numFmtId="3" fontId="5" fillId="0" borderId="15" xfId="0" applyNumberFormat="1" applyFont="1" applyBorder="1" applyAlignment="1" applyProtection="1">
      <alignment horizontal="left" vertical="center" wrapText="1"/>
    </xf>
    <xf numFmtId="3" fontId="5" fillId="0" borderId="28" xfId="0" applyNumberFormat="1" applyFont="1" applyBorder="1" applyAlignment="1" applyProtection="1">
      <alignment horizontal="right" vertical="top" wrapText="1"/>
    </xf>
    <xf numFmtId="10" fontId="5" fillId="0" borderId="28" xfId="0" applyNumberFormat="1" applyFont="1" applyBorder="1" applyAlignment="1" applyProtection="1">
      <alignment horizontal="center" vertical="top" wrapText="1"/>
    </xf>
    <xf numFmtId="3" fontId="4" fillId="0" borderId="16" xfId="0" applyNumberFormat="1" applyFont="1" applyBorder="1" applyAlignment="1" applyProtection="1">
      <alignment horizontal="right" vertical="top" wrapText="1"/>
    </xf>
    <xf numFmtId="3" fontId="5" fillId="0" borderId="29" xfId="0" applyNumberFormat="1" applyFont="1" applyBorder="1" applyAlignment="1" applyProtection="1">
      <alignment horizontal="right" vertical="top" wrapText="1"/>
    </xf>
    <xf numFmtId="3" fontId="5" fillId="0" borderId="30" xfId="0" applyNumberFormat="1" applyFont="1" applyBorder="1" applyAlignment="1" applyProtection="1">
      <alignment horizontal="right" vertical="top" wrapText="1"/>
    </xf>
    <xf numFmtId="10" fontId="5" fillId="0" borderId="30" xfId="0" applyNumberFormat="1" applyFont="1" applyBorder="1" applyAlignment="1" applyProtection="1">
      <alignment horizontal="center" vertical="top" wrapText="1"/>
    </xf>
    <xf numFmtId="0" fontId="0" fillId="0" borderId="31" xfId="0" applyBorder="1"/>
    <xf numFmtId="0" fontId="0" fillId="0" borderId="32" xfId="0" applyBorder="1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33" xfId="0" applyBorder="1" applyAlignment="1">
      <alignment horizontal="left"/>
    </xf>
    <xf numFmtId="0" fontId="0" fillId="0" borderId="34" xfId="0" applyBorder="1"/>
    <xf numFmtId="0" fontId="0" fillId="0" borderId="34" xfId="0" applyBorder="1" applyAlignment="1">
      <alignment horizontal="center"/>
    </xf>
    <xf numFmtId="3" fontId="6" fillId="0" borderId="0" xfId="0" applyNumberFormat="1" applyFont="1" applyBorder="1" applyAlignment="1" applyProtection="1">
      <alignment horizontal="right" vertical="center" wrapText="1"/>
    </xf>
    <xf numFmtId="0" fontId="0" fillId="0" borderId="0" xfId="0" applyAlignment="1">
      <alignment wrapText="1"/>
    </xf>
    <xf numFmtId="3" fontId="4" fillId="0" borderId="19" xfId="0" applyNumberFormat="1" applyFont="1" applyBorder="1" applyAlignment="1" applyProtection="1">
      <alignment horizontal="left"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3" fontId="4" fillId="0" borderId="23" xfId="0" applyNumberFormat="1" applyFont="1" applyBorder="1" applyAlignment="1" applyProtection="1">
      <alignment horizontal="left" vertical="center" wrapText="1"/>
    </xf>
    <xf numFmtId="3" fontId="4" fillId="0" borderId="24" xfId="0" applyNumberFormat="1" applyFont="1" applyBorder="1" applyAlignment="1" applyProtection="1">
      <alignment horizontal="left" vertical="center" wrapText="1"/>
    </xf>
    <xf numFmtId="3" fontId="4" fillId="2" borderId="0" xfId="0" applyNumberFormat="1" applyFont="1" applyFill="1" applyBorder="1" applyAlignment="1" applyProtection="1">
      <alignment horizontal="left" vertical="center" wrapText="1"/>
    </xf>
    <xf numFmtId="0" fontId="0" fillId="2" borderId="0" xfId="0" applyFill="1" applyBorder="1" applyAlignment="1">
      <alignment vertical="center" wrapText="1"/>
    </xf>
    <xf numFmtId="0" fontId="0" fillId="2" borderId="15" xfId="0" applyFill="1" applyBorder="1" applyAlignment="1">
      <alignment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9" xfId="0" applyFont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8">
    <cellStyle name="Millares 2" xfId="1"/>
    <cellStyle name="Moneda 2" xfId="2"/>
    <cellStyle name="Normal" xfId="0" builtinId="0"/>
    <cellStyle name="Normal 2" xfId="3"/>
    <cellStyle name="Normal 3" xfId="4"/>
    <cellStyle name="Normal 4" xfId="5"/>
    <cellStyle name="Normal 5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53"/>
  <sheetViews>
    <sheetView showGridLines="0" tabSelected="1" workbookViewId="0">
      <selection activeCell="AD9" sqref="AD9"/>
    </sheetView>
  </sheetViews>
  <sheetFormatPr baseColWidth="10" defaultColWidth="9.140625" defaultRowHeight="12.75" x14ac:dyDescent="0.2"/>
  <cols>
    <col min="1" max="1" width="3" customWidth="1"/>
    <col min="2" max="2" width="4.140625" customWidth="1"/>
    <col min="3" max="3" width="2.5703125" customWidth="1"/>
    <col min="4" max="4" width="0.140625" style="1" customWidth="1"/>
    <col min="5" max="5" width="3.42578125" customWidth="1"/>
    <col min="6" max="6" width="56.5703125" style="1" bestFit="1" customWidth="1"/>
    <col min="7" max="7" width="15.28515625" bestFit="1" customWidth="1"/>
    <col min="8" max="9" width="14.140625" bestFit="1" customWidth="1"/>
    <col min="10" max="21" width="14.140625" customWidth="1"/>
    <col min="22" max="23" width="15.28515625" bestFit="1" customWidth="1"/>
    <col min="24" max="25" width="15.28515625" customWidth="1"/>
    <col min="26" max="26" width="16.28515625" customWidth="1"/>
    <col min="27" max="28" width="15.28515625" bestFit="1" customWidth="1"/>
    <col min="29" max="29" width="13.42578125" bestFit="1" customWidth="1"/>
    <col min="30" max="30" width="15.28515625" bestFit="1" customWidth="1"/>
    <col min="31" max="31" width="12.7109375" bestFit="1" customWidth="1"/>
  </cols>
  <sheetData>
    <row r="1" spans="2:31" x14ac:dyDescent="0.2">
      <c r="Z1" t="s">
        <v>4</v>
      </c>
    </row>
    <row r="2" spans="2:31" ht="22.5" customHeight="1" x14ac:dyDescent="0.25">
      <c r="B2" s="64" t="s">
        <v>5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50"/>
      <c r="AC2" s="50"/>
      <c r="AD2" s="50"/>
      <c r="AE2" s="50"/>
    </row>
    <row r="3" spans="2:31" ht="24.75" customHeight="1" x14ac:dyDescent="0.25">
      <c r="B3" s="64" t="s">
        <v>6</v>
      </c>
      <c r="C3" s="64"/>
      <c r="D3" s="64"/>
      <c r="E3" s="64"/>
      <c r="F3" s="64"/>
      <c r="G3" s="64"/>
      <c r="H3" s="64"/>
      <c r="I3" s="64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</row>
    <row r="5" spans="2:31" x14ac:dyDescent="0.2">
      <c r="G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AA5" s="2"/>
    </row>
    <row r="6" spans="2:31" ht="13.5" thickBot="1" x14ac:dyDescent="0.25"/>
    <row r="7" spans="2:31" ht="15.75" thickBot="1" x14ac:dyDescent="0.3">
      <c r="H7" s="59" t="s">
        <v>7</v>
      </c>
      <c r="I7" s="66"/>
      <c r="J7" s="61" t="s">
        <v>8</v>
      </c>
      <c r="K7" s="60"/>
      <c r="L7" s="59" t="s">
        <v>9</v>
      </c>
      <c r="M7" s="67"/>
      <c r="N7" s="59" t="s">
        <v>10</v>
      </c>
      <c r="O7" s="68"/>
      <c r="P7" s="59" t="s">
        <v>11</v>
      </c>
      <c r="Q7" s="61"/>
      <c r="R7" s="61" t="s">
        <v>12</v>
      </c>
      <c r="S7" s="67"/>
      <c r="T7" s="61" t="s">
        <v>13</v>
      </c>
      <c r="U7" s="67"/>
      <c r="V7" s="61" t="s">
        <v>14</v>
      </c>
      <c r="W7" s="67"/>
      <c r="X7" s="59" t="s">
        <v>15</v>
      </c>
      <c r="Y7" s="60"/>
      <c r="Z7" s="59" t="s">
        <v>16</v>
      </c>
      <c r="AA7" s="60"/>
      <c r="AB7" s="59" t="s">
        <v>17</v>
      </c>
      <c r="AC7" s="61"/>
      <c r="AD7" s="61"/>
      <c r="AE7" s="60"/>
    </row>
    <row r="8" spans="2:31" ht="51.75" customHeight="1" thickBot="1" x14ac:dyDescent="0.25">
      <c r="B8" s="3" t="s">
        <v>18</v>
      </c>
      <c r="C8" s="4" t="s">
        <v>19</v>
      </c>
      <c r="D8" s="4"/>
      <c r="E8" s="4" t="s">
        <v>20</v>
      </c>
      <c r="F8" s="4" t="s">
        <v>21</v>
      </c>
      <c r="G8" s="4" t="s">
        <v>22</v>
      </c>
      <c r="H8" s="5" t="s">
        <v>23</v>
      </c>
      <c r="I8" s="5" t="s">
        <v>24</v>
      </c>
      <c r="J8" s="5" t="s">
        <v>23</v>
      </c>
      <c r="K8" s="5" t="s">
        <v>24</v>
      </c>
      <c r="L8" s="5" t="s">
        <v>23</v>
      </c>
      <c r="M8" s="5" t="s">
        <v>24</v>
      </c>
      <c r="N8" s="5" t="s">
        <v>23</v>
      </c>
      <c r="O8" s="5" t="s">
        <v>24</v>
      </c>
      <c r="P8" s="5" t="s">
        <v>23</v>
      </c>
      <c r="Q8" s="5" t="s">
        <v>24</v>
      </c>
      <c r="R8" s="5" t="s">
        <v>23</v>
      </c>
      <c r="S8" s="5" t="s">
        <v>24</v>
      </c>
      <c r="T8" s="5" t="s">
        <v>23</v>
      </c>
      <c r="U8" s="5" t="s">
        <v>24</v>
      </c>
      <c r="V8" s="5" t="s">
        <v>23</v>
      </c>
      <c r="W8" s="5" t="s">
        <v>24</v>
      </c>
      <c r="X8" s="5" t="s">
        <v>23</v>
      </c>
      <c r="Y8" s="5" t="s">
        <v>24</v>
      </c>
      <c r="Z8" s="5" t="s">
        <v>23</v>
      </c>
      <c r="AA8" s="5" t="s">
        <v>24</v>
      </c>
      <c r="AB8" s="5" t="s">
        <v>23</v>
      </c>
      <c r="AC8" s="4" t="s">
        <v>25</v>
      </c>
      <c r="AD8" s="5" t="s">
        <v>24</v>
      </c>
      <c r="AE8" s="4" t="s">
        <v>26</v>
      </c>
    </row>
    <row r="9" spans="2:31" ht="34.5" customHeight="1" x14ac:dyDescent="0.2">
      <c r="B9" s="6"/>
      <c r="C9" s="7"/>
      <c r="D9" s="8"/>
      <c r="E9" s="62" t="s">
        <v>27</v>
      </c>
      <c r="F9" s="63"/>
      <c r="G9" s="9">
        <f t="shared" ref="G9:AB9" si="0">+G10+G41</f>
        <v>17747720361</v>
      </c>
      <c r="H9" s="9">
        <f t="shared" si="0"/>
        <v>1389249147.96</v>
      </c>
      <c r="I9" s="9">
        <f t="shared" si="0"/>
        <v>1325629007.6500001</v>
      </c>
      <c r="J9" s="9">
        <f t="shared" si="0"/>
        <v>2729691872.2800007</v>
      </c>
      <c r="K9" s="9">
        <f t="shared" si="0"/>
        <v>2652997981.440001</v>
      </c>
      <c r="L9" s="9">
        <f t="shared" si="0"/>
        <v>4106403221.73</v>
      </c>
      <c r="M9" s="9">
        <f t="shared" si="0"/>
        <v>3970926639.0200005</v>
      </c>
      <c r="N9" s="9">
        <f t="shared" si="0"/>
        <v>5408953099.0300007</v>
      </c>
      <c r="O9" s="9">
        <f t="shared" si="0"/>
        <v>5285944914.0200014</v>
      </c>
      <c r="P9" s="9">
        <f t="shared" si="0"/>
        <v>6732990797.2800007</v>
      </c>
      <c r="Q9" s="9">
        <f t="shared" si="0"/>
        <v>6618348859.7000008</v>
      </c>
      <c r="R9" s="9">
        <f t="shared" si="0"/>
        <v>8286716916.4400015</v>
      </c>
      <c r="S9" s="9">
        <f t="shared" si="0"/>
        <v>8187704043.3800011</v>
      </c>
      <c r="T9" s="9">
        <f t="shared" si="0"/>
        <v>9862091367.7399998</v>
      </c>
      <c r="U9" s="9">
        <f>+U10+U41</f>
        <v>9774564390.9300003</v>
      </c>
      <c r="V9" s="9">
        <f t="shared" si="0"/>
        <v>11389063144.91</v>
      </c>
      <c r="W9" s="9">
        <f>+W10+W41</f>
        <v>11315640983.230001</v>
      </c>
      <c r="X9" s="9">
        <f>+X10+X41</f>
        <v>12717418327.459999</v>
      </c>
      <c r="Y9" s="9">
        <f>+Y10+Y41</f>
        <v>12670582382.42</v>
      </c>
      <c r="Z9" s="9">
        <v>14070795920.759998</v>
      </c>
      <c r="AA9" s="9">
        <v>14019219433.499998</v>
      </c>
      <c r="AB9" s="9">
        <f t="shared" si="0"/>
        <v>15799411109.919998</v>
      </c>
      <c r="AC9" s="10">
        <f t="shared" ref="AC9:AC22" si="1">+AB9/G9</f>
        <v>0.89022199970192539</v>
      </c>
      <c r="AD9" s="9">
        <f>+AD10+AD41</f>
        <v>15640872878.809999</v>
      </c>
      <c r="AE9" s="11">
        <f t="shared" ref="AE9:AE22" si="2">+AD9/G9</f>
        <v>0.88128912111891711</v>
      </c>
    </row>
    <row r="10" spans="2:31" ht="23.1" customHeight="1" x14ac:dyDescent="0.2">
      <c r="B10" s="12">
        <v>1</v>
      </c>
      <c r="C10" s="13"/>
      <c r="D10" s="56" t="s">
        <v>28</v>
      </c>
      <c r="E10" s="57"/>
      <c r="F10" s="58"/>
      <c r="G10" s="14">
        <f t="shared" ref="G10:AB10" si="3">+G11+G15+G25+G34+G39</f>
        <v>17684964318</v>
      </c>
      <c r="H10" s="14">
        <f t="shared" si="3"/>
        <v>1389249147.96</v>
      </c>
      <c r="I10" s="14">
        <f t="shared" si="3"/>
        <v>1325629007.6500001</v>
      </c>
      <c r="J10" s="14">
        <f t="shared" si="3"/>
        <v>2721064919.2100005</v>
      </c>
      <c r="K10" s="14">
        <f t="shared" si="3"/>
        <v>2644371028.3700008</v>
      </c>
      <c r="L10" s="14">
        <f t="shared" si="3"/>
        <v>4097387879.1900001</v>
      </c>
      <c r="M10" s="14">
        <f t="shared" si="3"/>
        <v>3961911296.2600002</v>
      </c>
      <c r="N10" s="14">
        <f t="shared" si="3"/>
        <v>5390873654.5100002</v>
      </c>
      <c r="O10" s="14">
        <f t="shared" si="3"/>
        <v>5267865469.500001</v>
      </c>
      <c r="P10" s="14">
        <f t="shared" si="3"/>
        <v>6710456217.4500008</v>
      </c>
      <c r="Q10" s="14">
        <f t="shared" si="3"/>
        <v>6595814279.8700008</v>
      </c>
      <c r="R10" s="14">
        <f t="shared" si="3"/>
        <v>8257570599.0600014</v>
      </c>
      <c r="S10" s="14">
        <f t="shared" si="3"/>
        <v>8158557726.000001</v>
      </c>
      <c r="T10" s="14">
        <f t="shared" si="3"/>
        <v>9827556164.7099991</v>
      </c>
      <c r="U10" s="14">
        <f>+U11+U15+U25+U34+U39</f>
        <v>9740029187.8999996</v>
      </c>
      <c r="V10" s="14">
        <f t="shared" si="3"/>
        <v>11349181144.719999</v>
      </c>
      <c r="W10" s="14">
        <f>+W11+W15+W25+W34+W39</f>
        <v>11275758983.040001</v>
      </c>
      <c r="X10" s="14">
        <f>+X11+X15+X25+X34+X39</f>
        <v>12672799869.389999</v>
      </c>
      <c r="Y10" s="14">
        <f>+Y11+Y15+Y25+Y34+Y39</f>
        <v>12625963924.35</v>
      </c>
      <c r="Z10" s="14">
        <v>14021437088.659998</v>
      </c>
      <c r="AA10" s="14">
        <v>13969860601.399998</v>
      </c>
      <c r="AB10" s="14">
        <f t="shared" si="3"/>
        <v>15744828714.439999</v>
      </c>
      <c r="AC10" s="15">
        <f t="shared" si="1"/>
        <v>0.89029462719439556</v>
      </c>
      <c r="AD10" s="14">
        <f>+AD11+AD15+AD25+AD34+AD39</f>
        <v>15586290483.33</v>
      </c>
      <c r="AE10" s="15">
        <f t="shared" si="2"/>
        <v>0.8813300498133354</v>
      </c>
    </row>
    <row r="11" spans="2:31" ht="23.1" customHeight="1" x14ac:dyDescent="0.2">
      <c r="B11" s="16"/>
      <c r="C11" s="17">
        <v>1</v>
      </c>
      <c r="D11" s="51" t="s">
        <v>0</v>
      </c>
      <c r="E11" s="52"/>
      <c r="F11" s="53"/>
      <c r="G11" s="18">
        <f t="shared" ref="G11:AB11" si="4">SUM(G12:G14)</f>
        <v>17162345801</v>
      </c>
      <c r="H11" s="18">
        <f t="shared" si="4"/>
        <v>1314244170.3000002</v>
      </c>
      <c r="I11" s="18">
        <f t="shared" si="4"/>
        <v>1314244170.3000002</v>
      </c>
      <c r="J11" s="18">
        <f t="shared" si="4"/>
        <v>2610296296.3800001</v>
      </c>
      <c r="K11" s="18">
        <f t="shared" si="4"/>
        <v>2610296296.3700004</v>
      </c>
      <c r="L11" s="18">
        <f t="shared" si="4"/>
        <v>3909776416.0100002</v>
      </c>
      <c r="M11" s="18">
        <f t="shared" si="4"/>
        <v>3909776406</v>
      </c>
      <c r="N11" s="18">
        <f t="shared" si="4"/>
        <v>5199857893.6099997</v>
      </c>
      <c r="O11" s="18">
        <f t="shared" si="4"/>
        <v>5199857883.6000004</v>
      </c>
      <c r="P11" s="18">
        <f t="shared" si="4"/>
        <v>6500683598.6100006</v>
      </c>
      <c r="Q11" s="18">
        <f t="shared" si="4"/>
        <v>6500683588.6000004</v>
      </c>
      <c r="R11" s="18">
        <f t="shared" si="4"/>
        <v>8030555989.7300005</v>
      </c>
      <c r="S11" s="18">
        <f t="shared" si="4"/>
        <v>8030555979.7200003</v>
      </c>
      <c r="T11" s="18">
        <f t="shared" si="4"/>
        <v>9590463207.710001</v>
      </c>
      <c r="U11" s="18">
        <f>SUM(U12:U14)</f>
        <v>9590463197.7000008</v>
      </c>
      <c r="V11" s="18">
        <f t="shared" si="4"/>
        <v>11108262926.560001</v>
      </c>
      <c r="W11" s="18">
        <f>SUM(W12:W14)</f>
        <v>11108262916.550001</v>
      </c>
      <c r="X11" s="18">
        <f>SUM(X12:X14)</f>
        <v>12430331534.460001</v>
      </c>
      <c r="Y11" s="18">
        <f>SUM(Y12:Y14)</f>
        <v>12430331524.450001</v>
      </c>
      <c r="Z11" s="18">
        <v>13751868387.41</v>
      </c>
      <c r="AA11" s="18">
        <v>13751868377.279999</v>
      </c>
      <c r="AB11" s="18">
        <f t="shared" si="4"/>
        <v>15345151833.119999</v>
      </c>
      <c r="AC11" s="10">
        <f t="shared" si="1"/>
        <v>0.89411738995644063</v>
      </c>
      <c r="AD11" s="18">
        <f>SUM(AD12:AD14)</f>
        <v>15345151822.99</v>
      </c>
      <c r="AE11" s="10">
        <f t="shared" si="2"/>
        <v>0.894117389366195</v>
      </c>
    </row>
    <row r="12" spans="2:31" ht="20.100000000000001" customHeight="1" x14ac:dyDescent="0.2">
      <c r="B12" s="19">
        <v>1</v>
      </c>
      <c r="C12" s="20">
        <v>1</v>
      </c>
      <c r="D12" s="21"/>
      <c r="E12" s="22">
        <v>1</v>
      </c>
      <c r="F12" s="23" t="s">
        <v>29</v>
      </c>
      <c r="G12" s="24">
        <v>17021472337</v>
      </c>
      <c r="H12" s="24">
        <v>1303248180.6500001</v>
      </c>
      <c r="I12" s="24">
        <v>1303248180.6500001</v>
      </c>
      <c r="J12" s="24">
        <v>2587812865.9699998</v>
      </c>
      <c r="K12" s="24">
        <v>2587812865.96</v>
      </c>
      <c r="L12" s="24">
        <v>3876312188.3800001</v>
      </c>
      <c r="M12" s="24">
        <v>3876312178.3699999</v>
      </c>
      <c r="N12" s="24">
        <v>5156130711.6899996</v>
      </c>
      <c r="O12" s="24">
        <v>5156130701.6800003</v>
      </c>
      <c r="P12" s="24">
        <v>6446659719.3500004</v>
      </c>
      <c r="Q12" s="24">
        <v>6446659709.3400002</v>
      </c>
      <c r="R12" s="24">
        <v>7966079523.9700003</v>
      </c>
      <c r="S12" s="24">
        <v>7966079513.96</v>
      </c>
      <c r="T12" s="24">
        <v>9514513909.7900009</v>
      </c>
      <c r="U12" s="24">
        <v>9514513899.7800007</v>
      </c>
      <c r="V12" s="24">
        <v>11020859923.620001</v>
      </c>
      <c r="W12" s="24">
        <v>11020859913.610001</v>
      </c>
      <c r="X12" s="24">
        <v>12330279980.030001</v>
      </c>
      <c r="Y12" s="24">
        <v>12330279970.02</v>
      </c>
      <c r="Z12" s="24">
        <v>13638438873.27</v>
      </c>
      <c r="AA12" s="24">
        <v>13638438863.26</v>
      </c>
      <c r="AB12" s="24">
        <v>15217870283.26</v>
      </c>
      <c r="AC12" s="25">
        <f t="shared" si="1"/>
        <v>0.89403959786607501</v>
      </c>
      <c r="AD12" s="24">
        <v>15217870273.25</v>
      </c>
      <c r="AE12" s="25">
        <f t="shared" si="2"/>
        <v>0.89403959727799431</v>
      </c>
    </row>
    <row r="13" spans="2:31" ht="20.100000000000001" customHeight="1" x14ac:dyDescent="0.2">
      <c r="B13" s="19"/>
      <c r="C13" s="20"/>
      <c r="D13" s="26"/>
      <c r="E13" s="22">
        <v>3</v>
      </c>
      <c r="F13" s="23" t="s">
        <v>30</v>
      </c>
      <c r="G13" s="24">
        <v>22372210</v>
      </c>
      <c r="H13" s="24">
        <v>1824053.02</v>
      </c>
      <c r="I13" s="24">
        <v>1824053.02</v>
      </c>
      <c r="J13" s="24">
        <v>3677849.28</v>
      </c>
      <c r="K13" s="24">
        <v>3677849.28</v>
      </c>
      <c r="L13" s="24">
        <v>5358306.5</v>
      </c>
      <c r="M13" s="24">
        <v>5358306.5</v>
      </c>
      <c r="N13" s="24">
        <v>5709321.8399999999</v>
      </c>
      <c r="O13" s="24">
        <v>5709321.8399999999</v>
      </c>
      <c r="P13" s="24">
        <v>6152508.71</v>
      </c>
      <c r="Q13" s="24">
        <v>6152508.71</v>
      </c>
      <c r="R13" s="24">
        <v>6208175.9299999997</v>
      </c>
      <c r="S13" s="24">
        <v>6208175.9299999997</v>
      </c>
      <c r="T13" s="24">
        <v>7405291.3700000001</v>
      </c>
      <c r="U13" s="24">
        <v>7405291.3700000001</v>
      </c>
      <c r="V13" s="24">
        <v>7912794.3399999999</v>
      </c>
      <c r="W13" s="24">
        <v>7912794.3399999999</v>
      </c>
      <c r="X13" s="24">
        <v>8791884.6600000001</v>
      </c>
      <c r="Y13" s="24">
        <v>8791884.6600000001</v>
      </c>
      <c r="Z13" s="24">
        <v>9581318.1300000008</v>
      </c>
      <c r="AA13" s="24">
        <v>9581318.1300000008</v>
      </c>
      <c r="AB13" s="24">
        <v>10805602.810000001</v>
      </c>
      <c r="AC13" s="25">
        <f t="shared" si="1"/>
        <v>0.48299219478093586</v>
      </c>
      <c r="AD13" s="24">
        <v>10805602.810000001</v>
      </c>
      <c r="AE13" s="25">
        <f t="shared" si="2"/>
        <v>0.48299219478093586</v>
      </c>
    </row>
    <row r="14" spans="2:31" ht="20.100000000000001" customHeight="1" x14ac:dyDescent="0.2">
      <c r="B14" s="19"/>
      <c r="C14" s="20"/>
      <c r="D14" s="26"/>
      <c r="E14" s="22">
        <v>5</v>
      </c>
      <c r="F14" s="23" t="s">
        <v>31</v>
      </c>
      <c r="G14" s="24">
        <v>118501254</v>
      </c>
      <c r="H14" s="24">
        <v>9171936.6300000008</v>
      </c>
      <c r="I14" s="24">
        <v>9171936.6300000008</v>
      </c>
      <c r="J14" s="24">
        <v>18805581.129999999</v>
      </c>
      <c r="K14" s="24">
        <v>18805581.129999999</v>
      </c>
      <c r="L14" s="24">
        <v>28105921.129999999</v>
      </c>
      <c r="M14" s="24">
        <v>28105921.129999999</v>
      </c>
      <c r="N14" s="24">
        <v>38017860.079999998</v>
      </c>
      <c r="O14" s="24">
        <v>38017860.079999998</v>
      </c>
      <c r="P14" s="24">
        <v>47871370.549999997</v>
      </c>
      <c r="Q14" s="24">
        <v>47871370.549999997</v>
      </c>
      <c r="R14" s="24">
        <v>58268289.829999998</v>
      </c>
      <c r="S14" s="24">
        <v>58268289.829999998</v>
      </c>
      <c r="T14" s="24">
        <v>68544006.549999997</v>
      </c>
      <c r="U14" s="24">
        <v>68544006.549999997</v>
      </c>
      <c r="V14" s="24">
        <v>79490208.599999994</v>
      </c>
      <c r="W14" s="24">
        <v>79490208.599999994</v>
      </c>
      <c r="X14" s="24">
        <v>91259669.769999996</v>
      </c>
      <c r="Y14" s="24">
        <v>91259669.769999996</v>
      </c>
      <c r="Z14" s="24">
        <v>103848196.01000001</v>
      </c>
      <c r="AA14" s="24">
        <v>103848195.89</v>
      </c>
      <c r="AB14" s="24">
        <v>116475947.05</v>
      </c>
      <c r="AC14" s="25">
        <f t="shared" si="1"/>
        <v>0.98290898297160634</v>
      </c>
      <c r="AD14" s="24">
        <v>116475946.93000001</v>
      </c>
      <c r="AE14" s="25">
        <f t="shared" si="2"/>
        <v>0.98290898195895893</v>
      </c>
    </row>
    <row r="15" spans="2:31" ht="23.1" customHeight="1" x14ac:dyDescent="0.2">
      <c r="B15" s="16"/>
      <c r="C15" s="17">
        <v>2</v>
      </c>
      <c r="D15" s="51" t="s">
        <v>1</v>
      </c>
      <c r="E15" s="52"/>
      <c r="F15" s="53"/>
      <c r="G15" s="18">
        <f t="shared" ref="G15:AB15" si="5">SUM(G16:G24)</f>
        <v>64244930</v>
      </c>
      <c r="H15" s="18">
        <f t="shared" si="5"/>
        <v>6807934.3599999994</v>
      </c>
      <c r="I15" s="18">
        <f t="shared" si="5"/>
        <v>1137012.1099999999</v>
      </c>
      <c r="J15" s="18">
        <f t="shared" si="5"/>
        <v>15660463.780000001</v>
      </c>
      <c r="K15" s="18">
        <f t="shared" si="5"/>
        <v>2656777.0299999998</v>
      </c>
      <c r="L15" s="18">
        <f t="shared" si="5"/>
        <v>16880592.700000003</v>
      </c>
      <c r="M15" s="18">
        <f t="shared" si="5"/>
        <v>3861652.95</v>
      </c>
      <c r="N15" s="18">
        <f t="shared" si="5"/>
        <v>17235673.43</v>
      </c>
      <c r="O15" s="18">
        <f t="shared" si="5"/>
        <v>5587434.6799999997</v>
      </c>
      <c r="P15" s="18">
        <f t="shared" si="5"/>
        <v>26775711.029999997</v>
      </c>
      <c r="Q15" s="18">
        <f t="shared" si="5"/>
        <v>13196460.68</v>
      </c>
      <c r="R15" s="18">
        <f t="shared" si="5"/>
        <v>29519769.559999999</v>
      </c>
      <c r="S15" s="18">
        <f t="shared" si="5"/>
        <v>23991140.809999999</v>
      </c>
      <c r="T15" s="18">
        <f t="shared" si="5"/>
        <v>30999673.820000004</v>
      </c>
      <c r="U15" s="18">
        <f>SUM(U16:U24)</f>
        <v>26405960.570000004</v>
      </c>
      <c r="V15" s="18">
        <f t="shared" si="5"/>
        <v>32056102.59</v>
      </c>
      <c r="W15" s="18">
        <f>SUM(W16:W24)</f>
        <v>27525789.84</v>
      </c>
      <c r="X15" s="18">
        <f>SUM(X16:X24)</f>
        <v>30667840.299999997</v>
      </c>
      <c r="Y15" s="18">
        <f>SUM(Y16:Y24)</f>
        <v>28531397.299999997</v>
      </c>
      <c r="Z15" s="18">
        <v>34308485.400000006</v>
      </c>
      <c r="AA15" s="18">
        <v>29663843.600000001</v>
      </c>
      <c r="AB15" s="18">
        <f t="shared" si="5"/>
        <v>45408193.980000004</v>
      </c>
      <c r="AC15" s="10">
        <f t="shared" si="1"/>
        <v>0.70679809254987136</v>
      </c>
      <c r="AD15" s="18">
        <f>SUM(AD16:AD24)</f>
        <v>33002301.329999998</v>
      </c>
      <c r="AE15" s="10">
        <f t="shared" si="2"/>
        <v>0.51369503134332928</v>
      </c>
    </row>
    <row r="16" spans="2:31" ht="20.100000000000001" customHeight="1" x14ac:dyDescent="0.2">
      <c r="B16" s="19"/>
      <c r="C16" s="20"/>
      <c r="D16" s="26"/>
      <c r="E16" s="22">
        <v>1</v>
      </c>
      <c r="F16" s="23" t="s">
        <v>32</v>
      </c>
      <c r="G16" s="24">
        <v>2515093</v>
      </c>
      <c r="H16" s="24">
        <v>3178840.63</v>
      </c>
      <c r="I16" s="24">
        <v>71540.63</v>
      </c>
      <c r="J16" s="24">
        <v>3275894.63</v>
      </c>
      <c r="K16" s="24">
        <v>536356.13</v>
      </c>
      <c r="L16" s="24">
        <v>3343864.68</v>
      </c>
      <c r="M16" s="24">
        <v>604326.18000000005</v>
      </c>
      <c r="N16" s="24">
        <v>3383739.68</v>
      </c>
      <c r="O16" s="24">
        <v>771986.18</v>
      </c>
      <c r="P16" s="24">
        <v>3427686.5300000003</v>
      </c>
      <c r="Q16" s="24">
        <v>1182247.03</v>
      </c>
      <c r="R16" s="24">
        <v>3521791.79</v>
      </c>
      <c r="S16" s="24">
        <v>1336857.79</v>
      </c>
      <c r="T16" s="24">
        <v>3592903.89</v>
      </c>
      <c r="U16" s="24">
        <v>1434989.8900000001</v>
      </c>
      <c r="V16" s="24">
        <v>3645573.76</v>
      </c>
      <c r="W16" s="24">
        <v>1551060.26</v>
      </c>
      <c r="X16" s="24">
        <v>3690306.76</v>
      </c>
      <c r="Y16" s="24">
        <v>1645876.76</v>
      </c>
      <c r="Z16" s="24">
        <v>3813607.7199999997</v>
      </c>
      <c r="AA16" s="24">
        <v>1830551.7200000002</v>
      </c>
      <c r="AB16" s="24">
        <v>3893879.62</v>
      </c>
      <c r="AC16" s="25">
        <f t="shared" si="1"/>
        <v>1.548205024625332</v>
      </c>
      <c r="AD16" s="24">
        <v>1967469.1199999999</v>
      </c>
      <c r="AE16" s="25">
        <f t="shared" si="2"/>
        <v>0.78226495799558893</v>
      </c>
    </row>
    <row r="17" spans="2:31" ht="20.100000000000001" customHeight="1" x14ac:dyDescent="0.2">
      <c r="B17" s="19"/>
      <c r="C17" s="20"/>
      <c r="D17" s="26"/>
      <c r="E17" s="22">
        <v>2</v>
      </c>
      <c r="F17" s="23" t="s">
        <v>33</v>
      </c>
      <c r="G17" s="24">
        <v>3861891</v>
      </c>
      <c r="H17" s="24">
        <v>201493.41</v>
      </c>
      <c r="I17" s="24">
        <v>1917.41</v>
      </c>
      <c r="J17" s="24">
        <v>207820.41</v>
      </c>
      <c r="K17" s="24">
        <v>8244.41</v>
      </c>
      <c r="L17" s="24">
        <v>208300.41</v>
      </c>
      <c r="M17" s="24">
        <v>8724.41</v>
      </c>
      <c r="N17" s="24">
        <v>311105.41000000003</v>
      </c>
      <c r="O17" s="24">
        <v>254605.41</v>
      </c>
      <c r="P17" s="24">
        <v>314705.40999999997</v>
      </c>
      <c r="Q17" s="24">
        <v>258205.41</v>
      </c>
      <c r="R17" s="24">
        <v>540525.41</v>
      </c>
      <c r="S17" s="24">
        <v>484025.41</v>
      </c>
      <c r="T17" s="24">
        <v>546825.41</v>
      </c>
      <c r="U17" s="24">
        <v>490325.41</v>
      </c>
      <c r="V17" s="24">
        <v>550044.01</v>
      </c>
      <c r="W17" s="24">
        <v>493544.01</v>
      </c>
      <c r="X17" s="24">
        <v>503024.01</v>
      </c>
      <c r="Y17" s="24">
        <v>502144.01</v>
      </c>
      <c r="Z17" s="24">
        <v>504404.01</v>
      </c>
      <c r="AA17" s="24">
        <v>503524.01</v>
      </c>
      <c r="AB17" s="24">
        <v>1907410.01</v>
      </c>
      <c r="AC17" s="25">
        <f t="shared" si="1"/>
        <v>0.49390570836929371</v>
      </c>
      <c r="AD17" s="24">
        <v>511084.01</v>
      </c>
      <c r="AE17" s="25">
        <f t="shared" si="2"/>
        <v>0.13234035087991866</v>
      </c>
    </row>
    <row r="18" spans="2:31" ht="20.100000000000001" customHeight="1" x14ac:dyDescent="0.2">
      <c r="B18" s="19"/>
      <c r="C18" s="20"/>
      <c r="D18" s="26"/>
      <c r="E18" s="22">
        <v>3</v>
      </c>
      <c r="F18" s="23" t="s">
        <v>34</v>
      </c>
      <c r="G18" s="24">
        <v>17898002</v>
      </c>
      <c r="H18" s="24">
        <v>1837070</v>
      </c>
      <c r="I18" s="24">
        <v>6990</v>
      </c>
      <c r="J18" s="24">
        <v>7838637.0699999994</v>
      </c>
      <c r="K18" s="24">
        <v>23047.07</v>
      </c>
      <c r="L18" s="24">
        <v>7847343.9300000006</v>
      </c>
      <c r="M18" s="24">
        <v>31753.93</v>
      </c>
      <c r="N18" s="24">
        <v>7850746.1500000004</v>
      </c>
      <c r="O18" s="24">
        <v>35156.15</v>
      </c>
      <c r="P18" s="24">
        <v>16748757.75</v>
      </c>
      <c r="Q18" s="24">
        <v>6020666.1500000004</v>
      </c>
      <c r="R18" s="24">
        <v>16748757.75</v>
      </c>
      <c r="S18" s="24">
        <v>14421632.25</v>
      </c>
      <c r="T18" s="24">
        <v>16750337.75</v>
      </c>
      <c r="U18" s="24">
        <v>14920257.75</v>
      </c>
      <c r="V18" s="24">
        <v>16752937.75</v>
      </c>
      <c r="W18" s="24">
        <v>14922857.75</v>
      </c>
      <c r="X18" s="24">
        <v>15014197.75</v>
      </c>
      <c r="Y18" s="24">
        <v>15014197.75</v>
      </c>
      <c r="Z18" s="24">
        <v>15019757.75</v>
      </c>
      <c r="AA18" s="24">
        <v>15019757.75</v>
      </c>
      <c r="AB18" s="24">
        <v>15075562.75</v>
      </c>
      <c r="AC18" s="25">
        <f t="shared" si="1"/>
        <v>0.84230422758920243</v>
      </c>
      <c r="AD18" s="24">
        <v>15075562.75</v>
      </c>
      <c r="AE18" s="25">
        <f t="shared" si="2"/>
        <v>0.84230422758920243</v>
      </c>
    </row>
    <row r="19" spans="2:31" ht="20.100000000000001" customHeight="1" x14ac:dyDescent="0.2">
      <c r="B19" s="19"/>
      <c r="C19" s="20"/>
      <c r="D19" s="26"/>
      <c r="E19" s="22">
        <v>4</v>
      </c>
      <c r="F19" s="23" t="s">
        <v>35</v>
      </c>
      <c r="G19" s="24">
        <v>138289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4">
        <v>0</v>
      </c>
      <c r="AB19" s="24">
        <v>0</v>
      </c>
      <c r="AC19" s="25">
        <f t="shared" si="1"/>
        <v>0</v>
      </c>
      <c r="AD19" s="24">
        <v>0</v>
      </c>
      <c r="AE19" s="25">
        <f t="shared" si="2"/>
        <v>0</v>
      </c>
    </row>
    <row r="20" spans="2:31" ht="20.100000000000001" customHeight="1" x14ac:dyDescent="0.2">
      <c r="B20" s="19"/>
      <c r="C20" s="20"/>
      <c r="D20" s="26"/>
      <c r="E20" s="22">
        <v>5</v>
      </c>
      <c r="F20" s="23" t="s">
        <v>36</v>
      </c>
      <c r="G20" s="24">
        <v>11388232</v>
      </c>
      <c r="H20" s="24">
        <v>225218.77</v>
      </c>
      <c r="I20" s="24">
        <v>224840.77</v>
      </c>
      <c r="J20" s="24">
        <v>646890.38</v>
      </c>
      <c r="K20" s="24">
        <v>443776.38</v>
      </c>
      <c r="L20" s="24">
        <v>1144989.55</v>
      </c>
      <c r="M20" s="24">
        <v>926622.55</v>
      </c>
      <c r="N20" s="24">
        <v>1160721.1499999999</v>
      </c>
      <c r="O20" s="24">
        <v>942354.15</v>
      </c>
      <c r="P20" s="24">
        <v>1322027.24</v>
      </c>
      <c r="Q20" s="24">
        <v>1306396.24</v>
      </c>
      <c r="R20" s="24">
        <v>2759219.3499999996</v>
      </c>
      <c r="S20" s="24">
        <v>2743588.3499999996</v>
      </c>
      <c r="T20" s="24">
        <v>3243447.85</v>
      </c>
      <c r="U20" s="24">
        <v>3227816.85</v>
      </c>
      <c r="V20" s="24">
        <v>3690820.04</v>
      </c>
      <c r="W20" s="24">
        <v>3675189.04</v>
      </c>
      <c r="X20" s="24">
        <v>3833640.72</v>
      </c>
      <c r="Y20" s="24">
        <v>3818387.72</v>
      </c>
      <c r="Z20" s="24">
        <v>3994555.72</v>
      </c>
      <c r="AA20" s="24">
        <v>3979302.72</v>
      </c>
      <c r="AB20" s="24">
        <v>4214802.54</v>
      </c>
      <c r="AC20" s="25">
        <f t="shared" si="1"/>
        <v>0.37010156976078462</v>
      </c>
      <c r="AD20" s="24">
        <v>4199549.54</v>
      </c>
      <c r="AE20" s="25">
        <f t="shared" si="2"/>
        <v>0.3687622047039435</v>
      </c>
    </row>
    <row r="21" spans="2:31" ht="20.100000000000001" customHeight="1" x14ac:dyDescent="0.2">
      <c r="B21" s="19"/>
      <c r="C21" s="20"/>
      <c r="D21" s="26"/>
      <c r="E21" s="22">
        <v>6</v>
      </c>
      <c r="F21" s="23" t="s">
        <v>37</v>
      </c>
      <c r="G21" s="24">
        <v>5000000</v>
      </c>
      <c r="H21" s="24">
        <v>4385</v>
      </c>
      <c r="I21" s="24">
        <v>4385</v>
      </c>
      <c r="J21" s="24">
        <v>44915.97</v>
      </c>
      <c r="K21" s="24">
        <v>44915.97</v>
      </c>
      <c r="L21" s="24">
        <v>53356.97</v>
      </c>
      <c r="M21" s="24">
        <v>53356.97</v>
      </c>
      <c r="N21" s="24">
        <v>57408.97</v>
      </c>
      <c r="O21" s="24">
        <v>57408.97</v>
      </c>
      <c r="P21" s="24">
        <v>63920.47</v>
      </c>
      <c r="Q21" s="24">
        <v>63920.47</v>
      </c>
      <c r="R21" s="24">
        <v>154008.46</v>
      </c>
      <c r="S21" s="24">
        <v>154008.46</v>
      </c>
      <c r="T21" s="24">
        <v>211059.3</v>
      </c>
      <c r="U21" s="24">
        <v>211059.3</v>
      </c>
      <c r="V21" s="24">
        <v>247652.3</v>
      </c>
      <c r="W21" s="24">
        <v>247652.3</v>
      </c>
      <c r="X21" s="24">
        <v>276294.3</v>
      </c>
      <c r="Y21" s="24">
        <v>276294.3</v>
      </c>
      <c r="Z21" s="24">
        <v>276989.3</v>
      </c>
      <c r="AA21" s="24">
        <v>276989.3</v>
      </c>
      <c r="AB21" s="24">
        <v>279379.3</v>
      </c>
      <c r="AC21" s="25">
        <f t="shared" si="1"/>
        <v>5.5875859999999999E-2</v>
      </c>
      <c r="AD21" s="24">
        <v>279379.3</v>
      </c>
      <c r="AE21" s="25">
        <f t="shared" si="2"/>
        <v>5.5875859999999999E-2</v>
      </c>
    </row>
    <row r="22" spans="2:31" ht="20.100000000000001" customHeight="1" x14ac:dyDescent="0.2">
      <c r="B22" s="19"/>
      <c r="C22" s="20"/>
      <c r="D22" s="26"/>
      <c r="E22" s="22">
        <v>7</v>
      </c>
      <c r="F22" s="23" t="s">
        <v>38</v>
      </c>
      <c r="G22" s="24">
        <v>329260</v>
      </c>
      <c r="H22" s="24">
        <v>25989.72</v>
      </c>
      <c r="I22" s="24">
        <v>25989.72</v>
      </c>
      <c r="J22" s="24">
        <v>57200.52</v>
      </c>
      <c r="K22" s="24">
        <v>57200.52</v>
      </c>
      <c r="L22" s="24">
        <v>67360.990000000005</v>
      </c>
      <c r="M22" s="24">
        <v>67360.990000000005</v>
      </c>
      <c r="N22" s="24">
        <v>68510.990000000005</v>
      </c>
      <c r="O22" s="24">
        <v>68510.990000000005</v>
      </c>
      <c r="P22" s="24">
        <v>72190.990000000005</v>
      </c>
      <c r="Q22" s="24">
        <v>72190.990000000005</v>
      </c>
      <c r="R22" s="24">
        <v>82021.39</v>
      </c>
      <c r="S22" s="24">
        <v>82021.39</v>
      </c>
      <c r="T22" s="24">
        <v>90006.39</v>
      </c>
      <c r="U22" s="24">
        <v>90006.39</v>
      </c>
      <c r="V22" s="24">
        <v>129514.39</v>
      </c>
      <c r="W22" s="24">
        <v>129514.39</v>
      </c>
      <c r="X22" s="24">
        <v>149121.4</v>
      </c>
      <c r="Y22" s="24">
        <v>149121.4</v>
      </c>
      <c r="Z22" s="24">
        <v>283684.26</v>
      </c>
      <c r="AA22" s="24">
        <v>283684.26</v>
      </c>
      <c r="AB22" s="24">
        <v>305574.26</v>
      </c>
      <c r="AC22" s="25">
        <f t="shared" si="1"/>
        <v>0.92806371864180282</v>
      </c>
      <c r="AD22" s="24">
        <v>305574.26</v>
      </c>
      <c r="AE22" s="25">
        <f t="shared" si="2"/>
        <v>0.92806371864180282</v>
      </c>
    </row>
    <row r="23" spans="2:31" ht="20.100000000000001" customHeight="1" x14ac:dyDescent="0.2">
      <c r="B23" s="19"/>
      <c r="C23" s="20"/>
      <c r="D23" s="26"/>
      <c r="E23" s="22">
        <v>8</v>
      </c>
      <c r="F23" s="23" t="s">
        <v>39</v>
      </c>
      <c r="G23" s="24">
        <v>0</v>
      </c>
      <c r="H23" s="24">
        <v>150</v>
      </c>
      <c r="I23" s="24">
        <v>150</v>
      </c>
      <c r="J23" s="24">
        <v>150</v>
      </c>
      <c r="K23" s="24">
        <v>150</v>
      </c>
      <c r="L23" s="24">
        <v>150</v>
      </c>
      <c r="M23" s="24">
        <v>150</v>
      </c>
      <c r="N23" s="24">
        <v>150</v>
      </c>
      <c r="O23" s="24">
        <v>150</v>
      </c>
      <c r="P23" s="24">
        <v>150</v>
      </c>
      <c r="Q23" s="24">
        <v>150</v>
      </c>
      <c r="R23" s="24">
        <v>1700</v>
      </c>
      <c r="S23" s="24">
        <v>1700</v>
      </c>
      <c r="T23" s="24">
        <v>1700</v>
      </c>
      <c r="U23" s="24">
        <v>1700</v>
      </c>
      <c r="V23" s="24">
        <v>1700</v>
      </c>
      <c r="W23" s="24">
        <v>1700</v>
      </c>
      <c r="X23" s="24">
        <v>1700</v>
      </c>
      <c r="Y23" s="24">
        <v>1700</v>
      </c>
      <c r="Z23" s="24">
        <v>1700</v>
      </c>
      <c r="AA23" s="24">
        <v>1700</v>
      </c>
      <c r="AB23" s="24">
        <v>1700</v>
      </c>
      <c r="AC23" s="25" t="s">
        <v>40</v>
      </c>
      <c r="AD23" s="24">
        <v>1700</v>
      </c>
      <c r="AE23" s="25" t="s">
        <v>40</v>
      </c>
    </row>
    <row r="24" spans="2:31" ht="20.100000000000001" customHeight="1" x14ac:dyDescent="0.2">
      <c r="B24" s="19"/>
      <c r="C24" s="20"/>
      <c r="D24" s="26"/>
      <c r="E24" s="22">
        <v>9</v>
      </c>
      <c r="F24" s="23" t="s">
        <v>41</v>
      </c>
      <c r="G24" s="24">
        <v>23114163</v>
      </c>
      <c r="H24" s="24">
        <v>1334786.83</v>
      </c>
      <c r="I24" s="24">
        <v>801198.58</v>
      </c>
      <c r="J24" s="24">
        <v>3588954.8</v>
      </c>
      <c r="K24" s="24">
        <v>1543086.5499999998</v>
      </c>
      <c r="L24" s="24">
        <v>4215226.17</v>
      </c>
      <c r="M24" s="24">
        <v>2169357.92</v>
      </c>
      <c r="N24" s="24">
        <v>4403291.08</v>
      </c>
      <c r="O24" s="24">
        <v>3457262.83</v>
      </c>
      <c r="P24" s="24">
        <v>4826272.6399999997</v>
      </c>
      <c r="Q24" s="24">
        <v>4292684.3899999997</v>
      </c>
      <c r="R24" s="24">
        <v>5711745.4100000001</v>
      </c>
      <c r="S24" s="24">
        <v>4767307.16</v>
      </c>
      <c r="T24" s="24">
        <v>6563393.2299999995</v>
      </c>
      <c r="U24" s="24">
        <v>6029804.9799999995</v>
      </c>
      <c r="V24" s="24">
        <v>7037860.3399999999</v>
      </c>
      <c r="W24" s="24">
        <v>6504272.0899999999</v>
      </c>
      <c r="X24" s="24">
        <v>7199555.3599999994</v>
      </c>
      <c r="Y24" s="24">
        <v>7123675.3599999994</v>
      </c>
      <c r="Z24" s="24">
        <v>10413786.640000001</v>
      </c>
      <c r="AA24" s="24">
        <v>7768333.8399999999</v>
      </c>
      <c r="AB24" s="24">
        <v>19729885.5</v>
      </c>
      <c r="AC24" s="25">
        <f t="shared" ref="AC24:AC46" si="6">+AB24/G24</f>
        <v>0.85358425048746089</v>
      </c>
      <c r="AD24" s="24">
        <v>10661982.35</v>
      </c>
      <c r="AE24" s="25">
        <f t="shared" ref="AE24:AE46" si="7">+AD24/G24</f>
        <v>0.46127486208347668</v>
      </c>
    </row>
    <row r="25" spans="2:31" ht="23.1" customHeight="1" x14ac:dyDescent="0.2">
      <c r="B25" s="16"/>
      <c r="C25" s="17">
        <v>3</v>
      </c>
      <c r="D25" s="51" t="s">
        <v>2</v>
      </c>
      <c r="E25" s="52"/>
      <c r="F25" s="53"/>
      <c r="G25" s="18">
        <f t="shared" ref="G25:AB25" si="8">SUM(G26:G33)</f>
        <v>295363536</v>
      </c>
      <c r="H25" s="18">
        <f t="shared" si="8"/>
        <v>67505391.00999999</v>
      </c>
      <c r="I25" s="18">
        <f t="shared" si="8"/>
        <v>9556172.9499999993</v>
      </c>
      <c r="J25" s="18">
        <f t="shared" si="8"/>
        <v>94324813.860000014</v>
      </c>
      <c r="K25" s="18">
        <f t="shared" si="8"/>
        <v>30634609.780000001</v>
      </c>
      <c r="L25" s="18">
        <f t="shared" si="8"/>
        <v>169663644.44999999</v>
      </c>
      <c r="M25" s="18">
        <f t="shared" si="8"/>
        <v>47206011.280000001</v>
      </c>
      <c r="N25" s="18">
        <f t="shared" si="8"/>
        <v>172687085.23999998</v>
      </c>
      <c r="O25" s="18">
        <f t="shared" si="8"/>
        <v>61327148.990000002</v>
      </c>
      <c r="P25" s="18">
        <f t="shared" si="8"/>
        <v>179884634.71999997</v>
      </c>
      <c r="Q25" s="18">
        <f t="shared" si="8"/>
        <v>80761957.500000015</v>
      </c>
      <c r="R25" s="18">
        <f t="shared" si="8"/>
        <v>194199442.86999997</v>
      </c>
      <c r="S25" s="18">
        <f t="shared" si="8"/>
        <v>102036390.36999999</v>
      </c>
      <c r="T25" s="18">
        <f t="shared" si="8"/>
        <v>202584824.70999995</v>
      </c>
      <c r="U25" s="18">
        <f>SUM(U26:U33)</f>
        <v>120972752.96000001</v>
      </c>
      <c r="V25" s="18">
        <f t="shared" si="8"/>
        <v>205010057.30000004</v>
      </c>
      <c r="W25" s="18">
        <f>SUM(W26:W33)</f>
        <v>137439400.18000001</v>
      </c>
      <c r="X25" s="18">
        <f>SUM(X26:X33)</f>
        <v>202753219.99999997</v>
      </c>
      <c r="Y25" s="18">
        <f>SUM(Y26:Y33)</f>
        <v>159374909.76999998</v>
      </c>
      <c r="Z25" s="18">
        <v>216245368.16</v>
      </c>
      <c r="AA25" s="18">
        <v>180160494.62999997</v>
      </c>
      <c r="AB25" s="18">
        <f t="shared" si="8"/>
        <v>228542452.08999997</v>
      </c>
      <c r="AC25" s="10">
        <f t="shared" si="6"/>
        <v>0.77376664426850572</v>
      </c>
      <c r="AD25" s="18">
        <f>SUM(AD26:AD33)</f>
        <v>199808156.84</v>
      </c>
      <c r="AE25" s="10">
        <f t="shared" si="7"/>
        <v>0.67648213975878191</v>
      </c>
    </row>
    <row r="26" spans="2:31" ht="20.100000000000001" customHeight="1" x14ac:dyDescent="0.2">
      <c r="B26" s="19"/>
      <c r="C26" s="20"/>
      <c r="D26" s="26"/>
      <c r="E26" s="22">
        <v>1</v>
      </c>
      <c r="F26" s="23" t="s">
        <v>42</v>
      </c>
      <c r="G26" s="24">
        <v>105913250</v>
      </c>
      <c r="H26" s="24">
        <v>5506401.9399999995</v>
      </c>
      <c r="I26" s="24">
        <v>2662442.77</v>
      </c>
      <c r="J26" s="24">
        <v>14115875.060000001</v>
      </c>
      <c r="K26" s="24">
        <v>10447905.890000001</v>
      </c>
      <c r="L26" s="24">
        <v>61477486.200000003</v>
      </c>
      <c r="M26" s="24">
        <v>14795900.109999999</v>
      </c>
      <c r="N26" s="24">
        <v>66009395.949999996</v>
      </c>
      <c r="O26" s="24">
        <v>19541979.859999999</v>
      </c>
      <c r="P26" s="24">
        <v>70408877.269999996</v>
      </c>
      <c r="Q26" s="24">
        <v>26988854.52</v>
      </c>
      <c r="R26" s="24">
        <v>79516735.939999998</v>
      </c>
      <c r="S26" s="24">
        <v>37047428.690000005</v>
      </c>
      <c r="T26" s="24">
        <v>83405374.189999998</v>
      </c>
      <c r="U26" s="24">
        <v>44647995.719999999</v>
      </c>
      <c r="V26" s="24">
        <v>82995326.980000004</v>
      </c>
      <c r="W26" s="24">
        <v>50406190.670000002</v>
      </c>
      <c r="X26" s="24">
        <v>77751268.150000006</v>
      </c>
      <c r="Y26" s="24">
        <v>61054293.909999996</v>
      </c>
      <c r="Z26" s="24">
        <v>82930831.489999995</v>
      </c>
      <c r="AA26" s="24">
        <v>69980110.349999994</v>
      </c>
      <c r="AB26" s="24">
        <v>87523647.709999993</v>
      </c>
      <c r="AC26" s="25">
        <f t="shared" si="6"/>
        <v>0.82637108869758968</v>
      </c>
      <c r="AD26" s="24">
        <v>78032728.010000005</v>
      </c>
      <c r="AE26" s="25">
        <f t="shared" si="7"/>
        <v>0.73676077365202186</v>
      </c>
    </row>
    <row r="27" spans="2:31" ht="20.100000000000001" customHeight="1" x14ac:dyDescent="0.2">
      <c r="B27" s="19"/>
      <c r="C27" s="20"/>
      <c r="D27" s="26"/>
      <c r="E27" s="22">
        <v>2</v>
      </c>
      <c r="F27" s="23" t="s">
        <v>43</v>
      </c>
      <c r="G27" s="24">
        <v>105286041</v>
      </c>
      <c r="H27" s="24">
        <v>51600934.740000002</v>
      </c>
      <c r="I27" s="24">
        <v>2935698.65</v>
      </c>
      <c r="J27" s="24">
        <v>63100910.689999998</v>
      </c>
      <c r="K27" s="24">
        <v>11865082.449999999</v>
      </c>
      <c r="L27" s="24">
        <v>87715638.079999998</v>
      </c>
      <c r="M27" s="24">
        <v>20557121.350000001</v>
      </c>
      <c r="N27" s="24">
        <v>83346130.079999998</v>
      </c>
      <c r="O27" s="24">
        <v>27309636.989999998</v>
      </c>
      <c r="P27" s="24">
        <v>83529700.170000002</v>
      </c>
      <c r="Q27" s="24">
        <v>35390391</v>
      </c>
      <c r="R27" s="24">
        <v>85166767.819999993</v>
      </c>
      <c r="S27" s="24">
        <v>42507512.219999999</v>
      </c>
      <c r="T27" s="24">
        <v>86955229.680000007</v>
      </c>
      <c r="U27" s="24">
        <v>50279847.990000002</v>
      </c>
      <c r="V27" s="24">
        <v>86973025.299999997</v>
      </c>
      <c r="W27" s="24">
        <v>57821797.710000001</v>
      </c>
      <c r="X27" s="24">
        <v>86452634.789999992</v>
      </c>
      <c r="Y27" s="24">
        <v>64678871.539999999</v>
      </c>
      <c r="Z27" s="24">
        <v>88132138.189999998</v>
      </c>
      <c r="AA27" s="24">
        <v>73188977.049999997</v>
      </c>
      <c r="AB27" s="24">
        <v>90529343.269999996</v>
      </c>
      <c r="AC27" s="25">
        <f t="shared" si="6"/>
        <v>0.85984184047721957</v>
      </c>
      <c r="AD27" s="24">
        <v>80401394.629999995</v>
      </c>
      <c r="AE27" s="25">
        <f t="shared" si="7"/>
        <v>0.76364724009329965</v>
      </c>
    </row>
    <row r="28" spans="2:31" ht="20.100000000000001" customHeight="1" x14ac:dyDescent="0.2">
      <c r="B28" s="19"/>
      <c r="C28" s="20"/>
      <c r="D28" s="26"/>
      <c r="E28" s="22">
        <v>3</v>
      </c>
      <c r="F28" s="23" t="s">
        <v>44</v>
      </c>
      <c r="G28" s="24">
        <v>18806536</v>
      </c>
      <c r="H28" s="24">
        <v>5287453.1900000004</v>
      </c>
      <c r="I28" s="24">
        <v>1057494.97</v>
      </c>
      <c r="J28" s="24">
        <v>8477303.9299999997</v>
      </c>
      <c r="K28" s="24">
        <v>1601298.7400000002</v>
      </c>
      <c r="L28" s="24">
        <v>8699312.3899999987</v>
      </c>
      <c r="M28" s="24">
        <v>1916376.73</v>
      </c>
      <c r="N28" s="24">
        <v>9876862.3899999987</v>
      </c>
      <c r="O28" s="24">
        <v>2620085.0099999998</v>
      </c>
      <c r="P28" s="24">
        <v>10184626.779999999</v>
      </c>
      <c r="Q28" s="24">
        <v>4102859.67</v>
      </c>
      <c r="R28" s="24">
        <v>10530746.25</v>
      </c>
      <c r="S28" s="24">
        <v>4982180.29</v>
      </c>
      <c r="T28" s="24">
        <v>10820395.639999999</v>
      </c>
      <c r="U28" s="24">
        <v>6052895.2400000002</v>
      </c>
      <c r="V28" s="24">
        <v>11241270.640000001</v>
      </c>
      <c r="W28" s="24">
        <v>7101562.9699999997</v>
      </c>
      <c r="X28" s="24">
        <v>11417354.98</v>
      </c>
      <c r="Y28" s="24">
        <v>8055575.29</v>
      </c>
      <c r="Z28" s="24">
        <v>11821500.92</v>
      </c>
      <c r="AA28" s="24">
        <v>8710704.3599999994</v>
      </c>
      <c r="AB28" s="24">
        <v>12851710.75</v>
      </c>
      <c r="AC28" s="25">
        <f t="shared" si="6"/>
        <v>0.68336405758083252</v>
      </c>
      <c r="AD28" s="24">
        <v>9665298.0800000001</v>
      </c>
      <c r="AE28" s="25">
        <f t="shared" si="7"/>
        <v>0.51393292629753828</v>
      </c>
    </row>
    <row r="29" spans="2:31" ht="20.100000000000001" customHeight="1" x14ac:dyDescent="0.2">
      <c r="B29" s="19"/>
      <c r="C29" s="20"/>
      <c r="D29" s="26"/>
      <c r="E29" s="22">
        <v>4</v>
      </c>
      <c r="F29" s="23" t="s">
        <v>45</v>
      </c>
      <c r="G29" s="24">
        <v>27869539</v>
      </c>
      <c r="H29" s="24">
        <v>1877775</v>
      </c>
      <c r="I29" s="24">
        <v>1490775</v>
      </c>
      <c r="J29" s="24">
        <v>3967339.4200000004</v>
      </c>
      <c r="K29" s="24">
        <v>3580339.4200000004</v>
      </c>
      <c r="L29" s="24">
        <v>5905955.0899999999</v>
      </c>
      <c r="M29" s="24">
        <v>5477210.0899999999</v>
      </c>
      <c r="N29" s="24">
        <v>7159068.9100000001</v>
      </c>
      <c r="O29" s="24">
        <v>6730323.9100000001</v>
      </c>
      <c r="P29" s="24">
        <v>8482476.9100000001</v>
      </c>
      <c r="Q29" s="24">
        <v>8053731.9100000001</v>
      </c>
      <c r="R29" s="24">
        <v>9739106.9100000001</v>
      </c>
      <c r="S29" s="24">
        <v>9310361.9100000001</v>
      </c>
      <c r="T29" s="24">
        <v>11303839.91</v>
      </c>
      <c r="U29" s="24">
        <v>10875094.91</v>
      </c>
      <c r="V29" s="24">
        <v>12834594.809999999</v>
      </c>
      <c r="W29" s="24">
        <v>12461849.809999999</v>
      </c>
      <c r="X29" s="24">
        <v>14862115.51</v>
      </c>
      <c r="Y29" s="24">
        <v>14609370.51</v>
      </c>
      <c r="Z29" s="24">
        <v>16518861.439999999</v>
      </c>
      <c r="AA29" s="24">
        <v>16386116.42</v>
      </c>
      <c r="AB29" s="24">
        <v>18183025.919999998</v>
      </c>
      <c r="AC29" s="25">
        <f t="shared" si="6"/>
        <v>0.65243368108815858</v>
      </c>
      <c r="AD29" s="24">
        <v>18092025.899999999</v>
      </c>
      <c r="AE29" s="25">
        <f t="shared" si="7"/>
        <v>0.6491684666904608</v>
      </c>
    </row>
    <row r="30" spans="2:31" ht="20.100000000000001" customHeight="1" x14ac:dyDescent="0.2">
      <c r="B30" s="19"/>
      <c r="C30" s="20"/>
      <c r="D30" s="26"/>
      <c r="E30" s="22">
        <v>5</v>
      </c>
      <c r="F30" s="23" t="s">
        <v>46</v>
      </c>
      <c r="G30" s="24">
        <v>13048276</v>
      </c>
      <c r="H30" s="24">
        <v>2096641.4</v>
      </c>
      <c r="I30" s="24">
        <v>472308.16</v>
      </c>
      <c r="J30" s="24">
        <v>2297454.2599999998</v>
      </c>
      <c r="K30" s="24">
        <v>972784.12</v>
      </c>
      <c r="L30" s="24">
        <v>2505432.2799999998</v>
      </c>
      <c r="M30" s="24">
        <v>1195929.93</v>
      </c>
      <c r="N30" s="24">
        <v>2698548.07</v>
      </c>
      <c r="O30" s="24">
        <v>1624390.7200000002</v>
      </c>
      <c r="P30" s="24">
        <v>2936623.64</v>
      </c>
      <c r="Q30" s="24">
        <v>1980137.7899999998</v>
      </c>
      <c r="R30" s="24">
        <v>3238444.23</v>
      </c>
      <c r="S30" s="24">
        <v>2277612.88</v>
      </c>
      <c r="T30" s="24">
        <v>3683326.7</v>
      </c>
      <c r="U30" s="24">
        <v>2796607.85</v>
      </c>
      <c r="V30" s="24">
        <v>4303322.87</v>
      </c>
      <c r="W30" s="24">
        <v>3081829.66</v>
      </c>
      <c r="X30" s="24">
        <v>4739171.43</v>
      </c>
      <c r="Y30" s="24">
        <v>3542470.72</v>
      </c>
      <c r="Z30" s="24">
        <v>7741131.1500000004</v>
      </c>
      <c r="AA30" s="24">
        <v>3890252.82</v>
      </c>
      <c r="AB30" s="24">
        <v>9278171.9700000007</v>
      </c>
      <c r="AC30" s="25">
        <f t="shared" si="6"/>
        <v>0.71106496904265371</v>
      </c>
      <c r="AD30" s="24">
        <v>4199697.09</v>
      </c>
      <c r="AE30" s="25">
        <f t="shared" si="7"/>
        <v>0.32185838880170836</v>
      </c>
    </row>
    <row r="31" spans="2:31" ht="20.100000000000001" customHeight="1" x14ac:dyDescent="0.2">
      <c r="B31" s="19"/>
      <c r="C31" s="20"/>
      <c r="D31" s="26"/>
      <c r="E31" s="22">
        <v>7</v>
      </c>
      <c r="F31" s="23" t="s">
        <v>47</v>
      </c>
      <c r="G31" s="24">
        <v>6335328</v>
      </c>
      <c r="H31" s="24">
        <v>624568.29</v>
      </c>
      <c r="I31" s="24">
        <v>624568.29</v>
      </c>
      <c r="J31" s="24">
        <v>1674631.41</v>
      </c>
      <c r="K31" s="24">
        <v>1674631.41</v>
      </c>
      <c r="L31" s="24">
        <v>2523123.2799999998</v>
      </c>
      <c r="M31" s="24">
        <v>2523123.2799999998</v>
      </c>
      <c r="N31" s="24">
        <v>2568334.5900000003</v>
      </c>
      <c r="O31" s="24">
        <v>2568334.5900000003</v>
      </c>
      <c r="P31" s="24">
        <v>3115776.6999999997</v>
      </c>
      <c r="Q31" s="24">
        <v>3115776.6999999997</v>
      </c>
      <c r="R31" s="24">
        <v>3485053.12</v>
      </c>
      <c r="S31" s="24">
        <v>3485053.12</v>
      </c>
      <c r="T31" s="24">
        <v>3649476.6700000004</v>
      </c>
      <c r="U31" s="24">
        <v>3649476.6700000004</v>
      </c>
      <c r="V31" s="24">
        <v>3778603.33</v>
      </c>
      <c r="W31" s="24">
        <v>3778603.33</v>
      </c>
      <c r="X31" s="24">
        <v>4086299.9</v>
      </c>
      <c r="Y31" s="24">
        <v>4086299.9</v>
      </c>
      <c r="Z31" s="24">
        <v>4496756.75</v>
      </c>
      <c r="AA31" s="24">
        <v>4496756.75</v>
      </c>
      <c r="AB31" s="24">
        <v>4905105.1099999994</v>
      </c>
      <c r="AC31" s="25">
        <f t="shared" si="6"/>
        <v>0.77424643364952839</v>
      </c>
      <c r="AD31" s="24">
        <v>4905105.1099999994</v>
      </c>
      <c r="AE31" s="25">
        <f t="shared" si="7"/>
        <v>0.77424643364952839</v>
      </c>
    </row>
    <row r="32" spans="2:31" ht="20.100000000000001" customHeight="1" x14ac:dyDescent="0.2">
      <c r="B32" s="19"/>
      <c r="C32" s="20"/>
      <c r="D32" s="26"/>
      <c r="E32" s="22">
        <v>8</v>
      </c>
      <c r="F32" s="23" t="s">
        <v>48</v>
      </c>
      <c r="G32" s="24">
        <v>11674860</v>
      </c>
      <c r="H32" s="24">
        <v>173423.28</v>
      </c>
      <c r="I32" s="24">
        <v>173423.28</v>
      </c>
      <c r="J32" s="24">
        <v>301373.40000000002</v>
      </c>
      <c r="K32" s="24">
        <v>301373.40000000002</v>
      </c>
      <c r="L32" s="24">
        <v>427921.48</v>
      </c>
      <c r="M32" s="24">
        <v>427921.48</v>
      </c>
      <c r="N32" s="24">
        <v>599622.6</v>
      </c>
      <c r="O32" s="24">
        <v>599622.6</v>
      </c>
      <c r="P32" s="24">
        <v>682428.79</v>
      </c>
      <c r="Q32" s="24">
        <v>682428.79</v>
      </c>
      <c r="R32" s="24">
        <v>773342.13</v>
      </c>
      <c r="S32" s="24">
        <v>773342.13</v>
      </c>
      <c r="T32" s="24">
        <v>977130.04</v>
      </c>
      <c r="U32" s="24">
        <v>977130.04</v>
      </c>
      <c r="V32" s="24">
        <v>1053424.1499999999</v>
      </c>
      <c r="W32" s="24">
        <v>1053424.1499999999</v>
      </c>
      <c r="X32" s="24">
        <v>1105269.45</v>
      </c>
      <c r="Y32" s="24">
        <v>1105269.45</v>
      </c>
      <c r="Z32" s="24">
        <v>1252020.4200000002</v>
      </c>
      <c r="AA32" s="24">
        <v>1252020.4200000002</v>
      </c>
      <c r="AB32" s="24">
        <v>1408014.6500000001</v>
      </c>
      <c r="AC32" s="25">
        <f t="shared" si="6"/>
        <v>0.12060227274673958</v>
      </c>
      <c r="AD32" s="24">
        <v>1408014.6500000001</v>
      </c>
      <c r="AE32" s="25">
        <f t="shared" si="7"/>
        <v>0.12060227274673958</v>
      </c>
    </row>
    <row r="33" spans="2:31" ht="20.100000000000001" customHeight="1" x14ac:dyDescent="0.2">
      <c r="B33" s="19"/>
      <c r="C33" s="20"/>
      <c r="D33" s="26"/>
      <c r="E33" s="22">
        <v>9</v>
      </c>
      <c r="F33" s="23" t="s">
        <v>49</v>
      </c>
      <c r="G33" s="24">
        <v>6429706</v>
      </c>
      <c r="H33" s="24">
        <v>338193.17</v>
      </c>
      <c r="I33" s="24">
        <v>139461.83000000002</v>
      </c>
      <c r="J33" s="24">
        <v>389925.69</v>
      </c>
      <c r="K33" s="24">
        <v>191194.34999999998</v>
      </c>
      <c r="L33" s="24">
        <v>408775.65</v>
      </c>
      <c r="M33" s="24">
        <v>312428.31</v>
      </c>
      <c r="N33" s="24">
        <v>429122.65</v>
      </c>
      <c r="O33" s="24">
        <v>332775.31</v>
      </c>
      <c r="P33" s="24">
        <v>544124.46</v>
      </c>
      <c r="Q33" s="24">
        <v>447777.12</v>
      </c>
      <c r="R33" s="24">
        <v>1749246.47</v>
      </c>
      <c r="S33" s="24">
        <v>1652899.1300000001</v>
      </c>
      <c r="T33" s="24">
        <v>1790051.8800000001</v>
      </c>
      <c r="U33" s="24">
        <v>1693704.54</v>
      </c>
      <c r="V33" s="24">
        <v>1830489.2200000002</v>
      </c>
      <c r="W33" s="24">
        <v>1734141.8800000001</v>
      </c>
      <c r="X33" s="24">
        <v>2339105.79</v>
      </c>
      <c r="Y33" s="24">
        <v>2242758.4499999997</v>
      </c>
      <c r="Z33" s="24">
        <v>3352127.8</v>
      </c>
      <c r="AA33" s="24">
        <v>2255556.46</v>
      </c>
      <c r="AB33" s="24">
        <v>3863432.71</v>
      </c>
      <c r="AC33" s="25">
        <f t="shared" si="6"/>
        <v>0.60087237425785878</v>
      </c>
      <c r="AD33" s="24">
        <v>3103893.37</v>
      </c>
      <c r="AE33" s="25">
        <f t="shared" si="7"/>
        <v>0.48274265884007761</v>
      </c>
    </row>
    <row r="34" spans="2:31" ht="20.100000000000001" customHeight="1" x14ac:dyDescent="0.2">
      <c r="B34" s="27"/>
      <c r="C34" s="28">
        <v>4</v>
      </c>
      <c r="D34" s="29"/>
      <c r="E34" s="54" t="s">
        <v>50</v>
      </c>
      <c r="F34" s="55"/>
      <c r="G34" s="30">
        <f t="shared" ref="G34:AB34" si="9">+G38+G35+G36+G37</f>
        <v>162631051</v>
      </c>
      <c r="H34" s="30">
        <f t="shared" si="9"/>
        <v>670577.01</v>
      </c>
      <c r="I34" s="30">
        <f t="shared" si="9"/>
        <v>670577.01</v>
      </c>
      <c r="J34" s="30">
        <f t="shared" si="9"/>
        <v>744570.31</v>
      </c>
      <c r="K34" s="30">
        <f t="shared" si="9"/>
        <v>744570.31</v>
      </c>
      <c r="L34" s="30">
        <f t="shared" si="9"/>
        <v>983869.15</v>
      </c>
      <c r="M34" s="30">
        <f t="shared" si="9"/>
        <v>983869.15</v>
      </c>
      <c r="N34" s="30">
        <f t="shared" si="9"/>
        <v>1003926.35</v>
      </c>
      <c r="O34" s="30">
        <f t="shared" si="9"/>
        <v>1003926.35</v>
      </c>
      <c r="P34" s="30">
        <f t="shared" si="9"/>
        <v>2996197.21</v>
      </c>
      <c r="Q34" s="30">
        <f t="shared" si="9"/>
        <v>1056197.21</v>
      </c>
      <c r="R34" s="30">
        <f t="shared" si="9"/>
        <v>3162321.02</v>
      </c>
      <c r="S34" s="30">
        <f t="shared" si="9"/>
        <v>1841139.22</v>
      </c>
      <c r="T34" s="30">
        <f t="shared" si="9"/>
        <v>3375382.59</v>
      </c>
      <c r="U34" s="30">
        <f>+U38+U35+U36+U37</f>
        <v>2054200.79</v>
      </c>
      <c r="V34" s="30">
        <f t="shared" si="9"/>
        <v>3686982.39</v>
      </c>
      <c r="W34" s="30">
        <f>+W38+W35+W36+W37</f>
        <v>2365800.59</v>
      </c>
      <c r="X34" s="30">
        <f>+X38+X35+X36+X37</f>
        <v>8868198.75</v>
      </c>
      <c r="Y34" s="30">
        <f>+Y38+Y35+Y36+Y37</f>
        <v>7547016.9500000002</v>
      </c>
      <c r="Z34" s="30">
        <v>18835771.810000002</v>
      </c>
      <c r="AA34" s="30">
        <v>7988810.0099999998</v>
      </c>
      <c r="AB34" s="30">
        <f t="shared" si="9"/>
        <v>125519159.36999999</v>
      </c>
      <c r="AC34" s="31">
        <f t="shared" si="6"/>
        <v>0.77180316180825759</v>
      </c>
      <c r="AD34" s="30">
        <f>+AD38+AD35+AD36+AD37</f>
        <v>8121126.29</v>
      </c>
      <c r="AE34" s="32">
        <f t="shared" si="7"/>
        <v>4.993589010256104E-2</v>
      </c>
    </row>
    <row r="35" spans="2:31" ht="20.100000000000001" customHeight="1" x14ac:dyDescent="0.2">
      <c r="B35" s="33"/>
      <c r="C35" s="34"/>
      <c r="D35" s="26"/>
      <c r="E35" s="21">
        <v>2</v>
      </c>
      <c r="F35" s="35" t="s">
        <v>51</v>
      </c>
      <c r="G35" s="24">
        <v>2</v>
      </c>
      <c r="H35" s="24">
        <v>0</v>
      </c>
      <c r="I35" s="36">
        <v>0</v>
      </c>
      <c r="J35" s="24">
        <v>0</v>
      </c>
      <c r="K35" s="36">
        <v>0</v>
      </c>
      <c r="L35" s="24">
        <v>0</v>
      </c>
      <c r="M35" s="36">
        <v>0</v>
      </c>
      <c r="N35" s="24">
        <v>0</v>
      </c>
      <c r="O35" s="36">
        <v>0</v>
      </c>
      <c r="P35" s="24">
        <v>0</v>
      </c>
      <c r="Q35" s="36">
        <v>0</v>
      </c>
      <c r="R35" s="24">
        <v>0</v>
      </c>
      <c r="S35" s="36">
        <v>0</v>
      </c>
      <c r="T35" s="24">
        <v>0</v>
      </c>
      <c r="U35" s="36">
        <v>0</v>
      </c>
      <c r="V35" s="24">
        <v>0</v>
      </c>
      <c r="W35" s="36">
        <v>0</v>
      </c>
      <c r="X35" s="24">
        <v>0</v>
      </c>
      <c r="Y35" s="36">
        <v>0</v>
      </c>
      <c r="Z35" s="24">
        <v>0</v>
      </c>
      <c r="AA35" s="36">
        <v>0</v>
      </c>
      <c r="AB35" s="24">
        <v>0</v>
      </c>
      <c r="AC35" s="37">
        <f t="shared" si="6"/>
        <v>0</v>
      </c>
      <c r="AD35" s="36">
        <v>0</v>
      </c>
      <c r="AE35" s="37">
        <f t="shared" si="7"/>
        <v>0</v>
      </c>
    </row>
    <row r="36" spans="2:31" ht="20.100000000000001" customHeight="1" x14ac:dyDescent="0.2">
      <c r="B36" s="33"/>
      <c r="C36" s="34"/>
      <c r="D36" s="26"/>
      <c r="E36" s="21">
        <v>3</v>
      </c>
      <c r="F36" s="35" t="s">
        <v>52</v>
      </c>
      <c r="G36" s="24">
        <v>126541389</v>
      </c>
      <c r="H36" s="24">
        <v>137384.51</v>
      </c>
      <c r="I36" s="24">
        <v>137384.51</v>
      </c>
      <c r="J36" s="24">
        <v>211377.81</v>
      </c>
      <c r="K36" s="24">
        <v>211377.81</v>
      </c>
      <c r="L36" s="24">
        <v>352259.65</v>
      </c>
      <c r="M36" s="24">
        <v>352259.65</v>
      </c>
      <c r="N36" s="24">
        <v>372316.85</v>
      </c>
      <c r="O36" s="24">
        <v>372316.85</v>
      </c>
      <c r="P36" s="24">
        <v>424587.70999999996</v>
      </c>
      <c r="Q36" s="24">
        <v>424587.70999999996</v>
      </c>
      <c r="R36" s="24">
        <v>590711.52</v>
      </c>
      <c r="S36" s="24">
        <v>590711.52</v>
      </c>
      <c r="T36" s="24">
        <v>803773.09</v>
      </c>
      <c r="U36" s="24">
        <v>803773.09</v>
      </c>
      <c r="V36" s="24">
        <v>1115372.8900000001</v>
      </c>
      <c r="W36" s="24">
        <v>1115372.8900000001</v>
      </c>
      <c r="X36" s="24">
        <v>2483773.25</v>
      </c>
      <c r="Y36" s="24">
        <v>2483773.25</v>
      </c>
      <c r="Z36" s="24">
        <v>12451346.310000001</v>
      </c>
      <c r="AA36" s="24">
        <v>2925566.3099999996</v>
      </c>
      <c r="AB36" s="24">
        <v>119134733.86999999</v>
      </c>
      <c r="AC36" s="25">
        <f t="shared" si="6"/>
        <v>0.94146851722956815</v>
      </c>
      <c r="AD36" s="24">
        <v>3057882.59</v>
      </c>
      <c r="AE36" s="25">
        <f t="shared" si="7"/>
        <v>2.4165078431373943E-2</v>
      </c>
    </row>
    <row r="37" spans="2:31" ht="20.100000000000001" customHeight="1" x14ac:dyDescent="0.2">
      <c r="B37" s="33"/>
      <c r="C37" s="34"/>
      <c r="D37" s="26"/>
      <c r="E37" s="21">
        <v>5</v>
      </c>
      <c r="F37" s="35" t="s">
        <v>53</v>
      </c>
      <c r="G37" s="24">
        <v>100000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38">
        <v>0</v>
      </c>
      <c r="N37" s="24">
        <v>0</v>
      </c>
      <c r="O37" s="38">
        <v>0</v>
      </c>
      <c r="P37" s="24">
        <v>0</v>
      </c>
      <c r="Q37" s="38">
        <v>0</v>
      </c>
      <c r="R37" s="24">
        <v>0</v>
      </c>
      <c r="S37" s="38">
        <v>0</v>
      </c>
      <c r="T37" s="24">
        <v>0</v>
      </c>
      <c r="U37" s="38">
        <v>0</v>
      </c>
      <c r="V37" s="24">
        <v>0</v>
      </c>
      <c r="W37" s="38">
        <v>0</v>
      </c>
      <c r="X37" s="24">
        <v>0</v>
      </c>
      <c r="Y37" s="38">
        <v>0</v>
      </c>
      <c r="Z37" s="38">
        <v>0</v>
      </c>
      <c r="AA37" s="38">
        <v>0</v>
      </c>
      <c r="AB37" s="24">
        <v>0</v>
      </c>
      <c r="AC37" s="25">
        <f t="shared" si="6"/>
        <v>0</v>
      </c>
      <c r="AD37" s="38">
        <v>0</v>
      </c>
      <c r="AE37" s="25">
        <f t="shared" si="7"/>
        <v>0</v>
      </c>
    </row>
    <row r="38" spans="2:31" ht="20.100000000000001" customHeight="1" x14ac:dyDescent="0.2">
      <c r="B38" s="39"/>
      <c r="C38" s="20"/>
      <c r="D38" s="26"/>
      <c r="E38" s="26">
        <v>8</v>
      </c>
      <c r="F38" s="23" t="s">
        <v>54</v>
      </c>
      <c r="G38" s="24">
        <v>35989660</v>
      </c>
      <c r="H38" s="24">
        <v>533192.5</v>
      </c>
      <c r="I38" s="40">
        <v>533192.5</v>
      </c>
      <c r="J38" s="24">
        <v>533192.5</v>
      </c>
      <c r="K38" s="40">
        <v>533192.5</v>
      </c>
      <c r="L38" s="24">
        <v>631609.5</v>
      </c>
      <c r="M38" s="40">
        <v>631609.5</v>
      </c>
      <c r="N38" s="24">
        <v>631609.5</v>
      </c>
      <c r="O38" s="40">
        <v>631609.5</v>
      </c>
      <c r="P38" s="24">
        <v>2571609.5</v>
      </c>
      <c r="Q38" s="40">
        <v>631609.5</v>
      </c>
      <c r="R38" s="24">
        <v>2571609.5</v>
      </c>
      <c r="S38" s="40">
        <v>1250427.7</v>
      </c>
      <c r="T38" s="24">
        <v>2571609.5</v>
      </c>
      <c r="U38" s="40">
        <v>1250427.7</v>
      </c>
      <c r="V38" s="24">
        <v>2571609.5</v>
      </c>
      <c r="W38" s="40">
        <v>1250427.7</v>
      </c>
      <c r="X38" s="24">
        <v>6384425.5</v>
      </c>
      <c r="Y38" s="40">
        <v>5063243.7</v>
      </c>
      <c r="Z38" s="24">
        <v>6384425.5</v>
      </c>
      <c r="AA38" s="40">
        <v>5063243.7</v>
      </c>
      <c r="AB38" s="24">
        <v>6384425.5</v>
      </c>
      <c r="AC38" s="41">
        <f t="shared" si="6"/>
        <v>0.17739610488123533</v>
      </c>
      <c r="AD38" s="40">
        <v>5063243.7</v>
      </c>
      <c r="AE38" s="41">
        <f t="shared" si="7"/>
        <v>0.14068606649798859</v>
      </c>
    </row>
    <row r="39" spans="2:31" ht="23.1" customHeight="1" x14ac:dyDescent="0.2">
      <c r="B39" s="16"/>
      <c r="C39" s="17">
        <v>5</v>
      </c>
      <c r="D39" s="51" t="s">
        <v>3</v>
      </c>
      <c r="E39" s="52"/>
      <c r="F39" s="53"/>
      <c r="G39" s="18">
        <f t="shared" ref="G39:S39" si="10">+G40</f>
        <v>379000</v>
      </c>
      <c r="H39" s="18">
        <f t="shared" si="10"/>
        <v>21075.279999999999</v>
      </c>
      <c r="I39" s="18">
        <f t="shared" si="10"/>
        <v>21075.279999999999</v>
      </c>
      <c r="J39" s="18">
        <f t="shared" si="10"/>
        <v>38774.880000000005</v>
      </c>
      <c r="K39" s="18">
        <f t="shared" si="10"/>
        <v>38774.880000000005</v>
      </c>
      <c r="L39" s="18">
        <f t="shared" si="10"/>
        <v>83356.88</v>
      </c>
      <c r="M39" s="18">
        <f t="shared" si="10"/>
        <v>83356.88</v>
      </c>
      <c r="N39" s="18">
        <f t="shared" si="10"/>
        <v>89075.88</v>
      </c>
      <c r="O39" s="18">
        <f t="shared" si="10"/>
        <v>89075.88</v>
      </c>
      <c r="P39" s="18">
        <f t="shared" si="10"/>
        <v>116075.88</v>
      </c>
      <c r="Q39" s="18">
        <f t="shared" si="10"/>
        <v>116075.88</v>
      </c>
      <c r="R39" s="18">
        <f t="shared" si="10"/>
        <v>133075.88</v>
      </c>
      <c r="S39" s="18">
        <f t="shared" si="10"/>
        <v>133075.88</v>
      </c>
      <c r="T39" s="18">
        <v>133075.88</v>
      </c>
      <c r="U39" s="18">
        <f t="shared" ref="U39:AB39" si="11">+U40</f>
        <v>133075.88</v>
      </c>
      <c r="V39" s="18">
        <f t="shared" si="11"/>
        <v>165075.88</v>
      </c>
      <c r="W39" s="18">
        <f t="shared" si="11"/>
        <v>165075.88</v>
      </c>
      <c r="X39" s="18">
        <f t="shared" si="11"/>
        <v>179075.88</v>
      </c>
      <c r="Y39" s="18">
        <f t="shared" si="11"/>
        <v>179075.88</v>
      </c>
      <c r="Z39" s="18">
        <v>179075.88</v>
      </c>
      <c r="AA39" s="18">
        <v>179075.88</v>
      </c>
      <c r="AB39" s="18">
        <f t="shared" si="11"/>
        <v>207075.88</v>
      </c>
      <c r="AC39" s="10">
        <f t="shared" si="6"/>
        <v>0.54637435356200525</v>
      </c>
      <c r="AD39" s="18">
        <f>+AD40</f>
        <v>207075.88</v>
      </c>
      <c r="AE39" s="10">
        <f t="shared" si="7"/>
        <v>0.54637435356200525</v>
      </c>
    </row>
    <row r="40" spans="2:31" ht="20.100000000000001" customHeight="1" x14ac:dyDescent="0.2">
      <c r="B40" s="19"/>
      <c r="C40" s="20"/>
      <c r="D40" s="26"/>
      <c r="E40" s="22">
        <v>1</v>
      </c>
      <c r="F40" s="23" t="s">
        <v>55</v>
      </c>
      <c r="G40" s="24">
        <v>379000</v>
      </c>
      <c r="H40" s="24">
        <v>21075.279999999999</v>
      </c>
      <c r="I40" s="24">
        <v>21075.279999999999</v>
      </c>
      <c r="J40" s="24">
        <v>38774.880000000005</v>
      </c>
      <c r="K40" s="24">
        <v>38774.880000000005</v>
      </c>
      <c r="L40" s="24">
        <v>83356.88</v>
      </c>
      <c r="M40" s="24">
        <v>83356.88</v>
      </c>
      <c r="N40" s="24">
        <v>89075.88</v>
      </c>
      <c r="O40" s="24">
        <v>89075.88</v>
      </c>
      <c r="P40" s="24">
        <v>116075.88</v>
      </c>
      <c r="Q40" s="24">
        <v>116075.88</v>
      </c>
      <c r="R40" s="24">
        <v>133075.88</v>
      </c>
      <c r="S40" s="24">
        <v>133075.88</v>
      </c>
      <c r="T40" s="24">
        <v>133075.88</v>
      </c>
      <c r="U40" s="24">
        <v>133075.88</v>
      </c>
      <c r="V40" s="24">
        <v>165075.88</v>
      </c>
      <c r="W40" s="24">
        <v>165075.88</v>
      </c>
      <c r="X40" s="24">
        <v>179075.88</v>
      </c>
      <c r="Y40" s="24">
        <v>179075.88</v>
      </c>
      <c r="Z40" s="24">
        <v>179075.88</v>
      </c>
      <c r="AA40" s="24">
        <v>179075.88</v>
      </c>
      <c r="AB40" s="24">
        <v>207075.88</v>
      </c>
      <c r="AC40" s="25">
        <f t="shared" si="6"/>
        <v>0.54637435356200525</v>
      </c>
      <c r="AD40" s="24">
        <v>207075.88</v>
      </c>
      <c r="AE40" s="25">
        <f t="shared" si="7"/>
        <v>0.54637435356200525</v>
      </c>
    </row>
    <row r="41" spans="2:31" ht="23.1" customHeight="1" x14ac:dyDescent="0.2">
      <c r="B41" s="12">
        <v>3</v>
      </c>
      <c r="C41" s="13"/>
      <c r="D41" s="56" t="s">
        <v>56</v>
      </c>
      <c r="E41" s="57"/>
      <c r="F41" s="58"/>
      <c r="G41" s="14">
        <f t="shared" ref="G41:AB41" si="12">+G42+G45</f>
        <v>62756043</v>
      </c>
      <c r="H41" s="14">
        <f t="shared" si="12"/>
        <v>0</v>
      </c>
      <c r="I41" s="14">
        <f t="shared" si="12"/>
        <v>0</v>
      </c>
      <c r="J41" s="14">
        <f t="shared" si="12"/>
        <v>8626953.0699999984</v>
      </c>
      <c r="K41" s="14">
        <f t="shared" si="12"/>
        <v>8626953.0699999984</v>
      </c>
      <c r="L41" s="14">
        <f t="shared" si="12"/>
        <v>9015342.540000001</v>
      </c>
      <c r="M41" s="14">
        <f t="shared" si="12"/>
        <v>9015342.7600000016</v>
      </c>
      <c r="N41" s="14">
        <f t="shared" si="12"/>
        <v>18079444.520000003</v>
      </c>
      <c r="O41" s="14">
        <f t="shared" si="12"/>
        <v>18079444.520000003</v>
      </c>
      <c r="P41" s="14">
        <f t="shared" si="12"/>
        <v>22534579.830000002</v>
      </c>
      <c r="Q41" s="14">
        <f t="shared" si="12"/>
        <v>22534579.830000002</v>
      </c>
      <c r="R41" s="14">
        <f t="shared" si="12"/>
        <v>29146317.380000003</v>
      </c>
      <c r="S41" s="14">
        <f t="shared" si="12"/>
        <v>29146317.380000003</v>
      </c>
      <c r="T41" s="14">
        <f t="shared" si="12"/>
        <v>34535203.030000001</v>
      </c>
      <c r="U41" s="14">
        <f>+U42+U45</f>
        <v>34535203.030000001</v>
      </c>
      <c r="V41" s="14">
        <f t="shared" si="12"/>
        <v>39882000.190000005</v>
      </c>
      <c r="W41" s="14">
        <f>+W42+W45</f>
        <v>39882000.190000005</v>
      </c>
      <c r="X41" s="14">
        <f>+X42+X45</f>
        <v>44618458.07</v>
      </c>
      <c r="Y41" s="14">
        <f>+Y42+Y45</f>
        <v>44618458.07</v>
      </c>
      <c r="Z41" s="14">
        <v>49358832.099999994</v>
      </c>
      <c r="AA41" s="14">
        <v>49358832.099999994</v>
      </c>
      <c r="AB41" s="14">
        <f t="shared" si="12"/>
        <v>54582395.480000004</v>
      </c>
      <c r="AC41" s="15">
        <f t="shared" si="6"/>
        <v>0.8697552119403068</v>
      </c>
      <c r="AD41" s="14">
        <f>+AD42+AD45</f>
        <v>54582395.480000004</v>
      </c>
      <c r="AE41" s="15">
        <f t="shared" si="7"/>
        <v>0.8697552119403068</v>
      </c>
    </row>
    <row r="42" spans="2:31" ht="23.1" customHeight="1" x14ac:dyDescent="0.2">
      <c r="B42" s="16"/>
      <c r="C42" s="17">
        <v>1</v>
      </c>
      <c r="D42" s="51" t="s">
        <v>0</v>
      </c>
      <c r="E42" s="52"/>
      <c r="F42" s="53"/>
      <c r="G42" s="18">
        <f t="shared" ref="G42:AB42" si="13">SUM(G43:G44)</f>
        <v>62750043</v>
      </c>
      <c r="H42" s="18">
        <f t="shared" si="13"/>
        <v>0</v>
      </c>
      <c r="I42" s="18">
        <f t="shared" si="13"/>
        <v>0</v>
      </c>
      <c r="J42" s="18">
        <f t="shared" si="13"/>
        <v>8626361.2899999991</v>
      </c>
      <c r="K42" s="18">
        <f t="shared" si="13"/>
        <v>8626361.2899999991</v>
      </c>
      <c r="L42" s="18">
        <f t="shared" si="13"/>
        <v>9014750.7600000016</v>
      </c>
      <c r="M42" s="18">
        <f t="shared" si="13"/>
        <v>9014750.7600000016</v>
      </c>
      <c r="N42" s="18">
        <f t="shared" si="13"/>
        <v>18078110.080000002</v>
      </c>
      <c r="O42" s="18">
        <f t="shared" si="13"/>
        <v>18078110.080000002</v>
      </c>
      <c r="P42" s="18">
        <f t="shared" si="13"/>
        <v>22533131.700000003</v>
      </c>
      <c r="Q42" s="18">
        <f t="shared" si="13"/>
        <v>22533131.700000003</v>
      </c>
      <c r="R42" s="18">
        <f t="shared" si="13"/>
        <v>29143993.870000001</v>
      </c>
      <c r="S42" s="18">
        <f t="shared" si="13"/>
        <v>29143993.870000001</v>
      </c>
      <c r="T42" s="18">
        <f t="shared" si="13"/>
        <v>34532460.859999999</v>
      </c>
      <c r="U42" s="18">
        <f>SUM(U43:U44)</f>
        <v>34532460.859999999</v>
      </c>
      <c r="V42" s="18">
        <f t="shared" si="13"/>
        <v>39878839.360000007</v>
      </c>
      <c r="W42" s="18">
        <f>SUM(W43:W44)</f>
        <v>39878839.360000007</v>
      </c>
      <c r="X42" s="18">
        <f>SUM(X43:X44)</f>
        <v>44614878.579999998</v>
      </c>
      <c r="Y42" s="18">
        <f>SUM(Y43:Y44)</f>
        <v>44614878.579999998</v>
      </c>
      <c r="Z42" s="18">
        <v>49354833.949999996</v>
      </c>
      <c r="AA42" s="18">
        <v>49354833.949999996</v>
      </c>
      <c r="AB42" s="18">
        <f t="shared" si="13"/>
        <v>54577978.670000002</v>
      </c>
      <c r="AC42" s="10">
        <f t="shared" si="6"/>
        <v>0.86976798836615943</v>
      </c>
      <c r="AD42" s="18">
        <f>SUM(AD43:AD44)</f>
        <v>54577978.670000002</v>
      </c>
      <c r="AE42" s="10">
        <f t="shared" si="7"/>
        <v>0.86976798836615943</v>
      </c>
    </row>
    <row r="43" spans="2:31" ht="20.100000000000001" customHeight="1" x14ac:dyDescent="0.2">
      <c r="B43" s="19"/>
      <c r="C43" s="20"/>
      <c r="D43" s="26" t="s">
        <v>0</v>
      </c>
      <c r="E43" s="22">
        <v>1</v>
      </c>
      <c r="F43" s="23" t="s">
        <v>29</v>
      </c>
      <c r="G43" s="24">
        <v>61254191</v>
      </c>
      <c r="H43" s="24">
        <v>0</v>
      </c>
      <c r="I43" s="24">
        <v>0</v>
      </c>
      <c r="J43" s="24">
        <v>8558946.5599999987</v>
      </c>
      <c r="K43" s="24">
        <v>8558946.5599999987</v>
      </c>
      <c r="L43" s="24">
        <v>8947336.0300000012</v>
      </c>
      <c r="M43" s="24">
        <v>8947336.0300000012</v>
      </c>
      <c r="N43" s="24">
        <v>17766933.16</v>
      </c>
      <c r="O43" s="24">
        <v>17766933.16</v>
      </c>
      <c r="P43" s="24">
        <v>22129452.170000002</v>
      </c>
      <c r="Q43" s="24">
        <v>22129452.170000002</v>
      </c>
      <c r="R43" s="24">
        <v>28629061.949999999</v>
      </c>
      <c r="S43" s="24">
        <v>28629061.949999999</v>
      </c>
      <c r="T43" s="24">
        <v>33993708.229999997</v>
      </c>
      <c r="U43" s="24">
        <v>33993708.229999997</v>
      </c>
      <c r="V43" s="24">
        <v>39316391.020000003</v>
      </c>
      <c r="W43" s="24">
        <v>39316391.020000003</v>
      </c>
      <c r="X43" s="24">
        <v>44031250.939999998</v>
      </c>
      <c r="Y43" s="24">
        <v>44031250.939999998</v>
      </c>
      <c r="Z43" s="24">
        <v>48750011.149999999</v>
      </c>
      <c r="AA43" s="24">
        <v>48750011.149999999</v>
      </c>
      <c r="AB43" s="24">
        <v>53948012.590000004</v>
      </c>
      <c r="AC43" s="25">
        <f t="shared" si="6"/>
        <v>0.88072361595633519</v>
      </c>
      <c r="AD43" s="24">
        <v>53948012.590000004</v>
      </c>
      <c r="AE43" s="25">
        <f t="shared" si="7"/>
        <v>0.88072361595633519</v>
      </c>
    </row>
    <row r="44" spans="2:31" ht="20.100000000000001" customHeight="1" x14ac:dyDescent="0.2">
      <c r="B44" s="19"/>
      <c r="C44" s="20"/>
      <c r="D44" s="26"/>
      <c r="E44" s="22">
        <v>5</v>
      </c>
      <c r="F44" s="23" t="s">
        <v>31</v>
      </c>
      <c r="G44" s="24">
        <v>1495852</v>
      </c>
      <c r="H44" s="24">
        <v>0</v>
      </c>
      <c r="I44" s="24">
        <v>0</v>
      </c>
      <c r="J44" s="24">
        <v>67414.73</v>
      </c>
      <c r="K44" s="24">
        <v>67414.73</v>
      </c>
      <c r="L44" s="24">
        <v>67414.73</v>
      </c>
      <c r="M44" s="24">
        <v>67414.73</v>
      </c>
      <c r="N44" s="24">
        <v>311176.92</v>
      </c>
      <c r="O44" s="24">
        <v>311176.92</v>
      </c>
      <c r="P44" s="24">
        <v>403679.53</v>
      </c>
      <c r="Q44" s="24">
        <v>403679.53</v>
      </c>
      <c r="R44" s="24">
        <v>514931.92</v>
      </c>
      <c r="S44" s="24">
        <v>514931.92</v>
      </c>
      <c r="T44" s="24">
        <v>538752.63</v>
      </c>
      <c r="U44" s="24">
        <v>538752.63</v>
      </c>
      <c r="V44" s="24">
        <v>562448.34</v>
      </c>
      <c r="W44" s="24">
        <v>562448.34</v>
      </c>
      <c r="X44" s="24">
        <v>583627.64</v>
      </c>
      <c r="Y44" s="24">
        <v>583627.64</v>
      </c>
      <c r="Z44" s="24">
        <v>604822.80000000005</v>
      </c>
      <c r="AA44" s="24">
        <v>604822.80000000005</v>
      </c>
      <c r="AB44" s="24">
        <v>629966.07999999996</v>
      </c>
      <c r="AC44" s="25">
        <f t="shared" si="6"/>
        <v>0.42114198463484354</v>
      </c>
      <c r="AD44" s="24">
        <v>629966.07999999996</v>
      </c>
      <c r="AE44" s="25">
        <f t="shared" si="7"/>
        <v>0.42114198463484354</v>
      </c>
    </row>
    <row r="45" spans="2:31" ht="23.1" customHeight="1" x14ac:dyDescent="0.2">
      <c r="B45" s="16"/>
      <c r="C45" s="17">
        <v>3</v>
      </c>
      <c r="D45" s="51" t="s">
        <v>2</v>
      </c>
      <c r="E45" s="52"/>
      <c r="F45" s="53"/>
      <c r="G45" s="18">
        <f t="shared" ref="G45:V45" si="14">+G46</f>
        <v>6000</v>
      </c>
      <c r="H45" s="18">
        <f t="shared" si="14"/>
        <v>0</v>
      </c>
      <c r="I45" s="18">
        <f t="shared" si="14"/>
        <v>0</v>
      </c>
      <c r="J45" s="18">
        <f t="shared" si="14"/>
        <v>591.78</v>
      </c>
      <c r="K45" s="18">
        <f t="shared" si="14"/>
        <v>591.78</v>
      </c>
      <c r="L45" s="18">
        <f t="shared" si="14"/>
        <v>591.78</v>
      </c>
      <c r="M45" s="18">
        <f>+M46</f>
        <v>592</v>
      </c>
      <c r="N45" s="18">
        <f t="shared" si="14"/>
        <v>1334.44</v>
      </c>
      <c r="O45" s="18">
        <f>+O46</f>
        <v>1334.44</v>
      </c>
      <c r="P45" s="18">
        <f t="shared" si="14"/>
        <v>1448.13</v>
      </c>
      <c r="Q45" s="18">
        <f>+Q46</f>
        <v>1448.13</v>
      </c>
      <c r="R45" s="18">
        <f t="shared" si="14"/>
        <v>2323.5100000000002</v>
      </c>
      <c r="S45" s="18">
        <f>+S46</f>
        <v>2323.5100000000002</v>
      </c>
      <c r="T45" s="18">
        <f t="shared" si="14"/>
        <v>2742.17</v>
      </c>
      <c r="U45" s="18">
        <f>+U46</f>
        <v>2742.17</v>
      </c>
      <c r="V45" s="18">
        <f t="shared" si="14"/>
        <v>3160.83</v>
      </c>
      <c r="W45" s="18">
        <f>+W46</f>
        <v>3160.83</v>
      </c>
      <c r="X45" s="18">
        <f>+X46</f>
        <v>3579.49</v>
      </c>
      <c r="Y45" s="18">
        <f>+Y46</f>
        <v>3579.49</v>
      </c>
      <c r="Z45" s="18">
        <v>3998.15</v>
      </c>
      <c r="AA45" s="18">
        <v>3998.15</v>
      </c>
      <c r="AB45" s="18">
        <f>+AB46</f>
        <v>4416.8100000000004</v>
      </c>
      <c r="AC45" s="10">
        <f t="shared" si="6"/>
        <v>0.73613500000000009</v>
      </c>
      <c r="AD45" s="18">
        <f>+AD46</f>
        <v>4416.8100000000004</v>
      </c>
      <c r="AE45" s="10">
        <f t="shared" si="7"/>
        <v>0.73613500000000009</v>
      </c>
    </row>
    <row r="46" spans="2:31" ht="20.100000000000001" customHeight="1" x14ac:dyDescent="0.2">
      <c r="B46" s="19"/>
      <c r="C46" s="20"/>
      <c r="D46" s="26"/>
      <c r="E46" s="22">
        <v>5</v>
      </c>
      <c r="F46" s="23" t="s">
        <v>46</v>
      </c>
      <c r="G46" s="24">
        <v>6000</v>
      </c>
      <c r="H46" s="24">
        <v>0</v>
      </c>
      <c r="I46" s="24">
        <v>0</v>
      </c>
      <c r="J46" s="24">
        <v>591.78</v>
      </c>
      <c r="K46" s="24">
        <v>591.78</v>
      </c>
      <c r="L46" s="24">
        <v>591.78</v>
      </c>
      <c r="M46" s="24">
        <v>592</v>
      </c>
      <c r="N46" s="24">
        <v>1334.44</v>
      </c>
      <c r="O46" s="24">
        <v>1334.44</v>
      </c>
      <c r="P46" s="24">
        <v>1448.13</v>
      </c>
      <c r="Q46" s="24">
        <v>1448.13</v>
      </c>
      <c r="R46" s="24">
        <v>2323.5100000000002</v>
      </c>
      <c r="S46" s="24">
        <v>2323.5100000000002</v>
      </c>
      <c r="T46" s="24">
        <v>2742.17</v>
      </c>
      <c r="U46" s="24">
        <v>2742.17</v>
      </c>
      <c r="V46" s="24">
        <v>3160.83</v>
      </c>
      <c r="W46" s="24">
        <v>3160.83</v>
      </c>
      <c r="X46" s="24">
        <v>3579.49</v>
      </c>
      <c r="Y46" s="24">
        <v>3579.49</v>
      </c>
      <c r="Z46" s="24">
        <v>3998.15</v>
      </c>
      <c r="AA46" s="24">
        <v>3998.15</v>
      </c>
      <c r="AB46" s="24">
        <v>4416.8100000000004</v>
      </c>
      <c r="AC46" s="25">
        <f t="shared" si="6"/>
        <v>0.73613500000000009</v>
      </c>
      <c r="AD46" s="24">
        <v>4416.8100000000004</v>
      </c>
      <c r="AE46" s="25">
        <f t="shared" si="7"/>
        <v>0.73613500000000009</v>
      </c>
    </row>
    <row r="47" spans="2:31" ht="23.1" customHeight="1" thickBot="1" x14ac:dyDescent="0.25">
      <c r="B47" s="42"/>
      <c r="C47" s="43"/>
      <c r="D47" s="44"/>
      <c r="E47" s="45"/>
      <c r="F47" s="46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8"/>
      <c r="AD47" s="47"/>
      <c r="AE47" s="48"/>
    </row>
    <row r="48" spans="2:31" ht="23.1" customHeight="1" x14ac:dyDescent="0.2"/>
    <row r="49" spans="7:7" ht="20.100000000000001" customHeight="1" x14ac:dyDescent="0.2">
      <c r="G49" s="49"/>
    </row>
    <row r="50" spans="7:7" ht="20.100000000000001" customHeight="1" x14ac:dyDescent="0.2"/>
    <row r="51" spans="7:7" ht="20.100000000000001" customHeight="1" x14ac:dyDescent="0.2"/>
    <row r="52" spans="7:7" ht="20.100000000000001" customHeight="1" x14ac:dyDescent="0.2"/>
    <row r="53" spans="7:7" ht="20.100000000000001" customHeight="1" x14ac:dyDescent="0.2"/>
  </sheetData>
  <mergeCells count="23">
    <mergeCell ref="B2:AE2"/>
    <mergeCell ref="B3:AE3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E7"/>
    <mergeCell ref="E9:F9"/>
    <mergeCell ref="D10:F10"/>
    <mergeCell ref="D11:F11"/>
    <mergeCell ref="D45:F45"/>
    <mergeCell ref="D15:F15"/>
    <mergeCell ref="D25:F25"/>
    <mergeCell ref="E34:F34"/>
    <mergeCell ref="D39:F39"/>
    <mergeCell ref="D41:F41"/>
    <mergeCell ref="D42:F42"/>
  </mergeCells>
  <printOptions horizontalCentered="1" verticalCentered="1"/>
  <pageMargins left="0" right="0" top="0" bottom="0" header="0.51181102362204722" footer="0.51181102362204722"/>
  <pageSetup paperSize="5" scale="61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Presupuestaria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SEVERINI, José Antonio</dc:creator>
  <cp:lastModifiedBy>Federico Piedras</cp:lastModifiedBy>
  <cp:lastPrinted>2019-01-30T19:50:37Z</cp:lastPrinted>
  <dcterms:created xsi:type="dcterms:W3CDTF">2018-06-06T14:57:39Z</dcterms:created>
  <dcterms:modified xsi:type="dcterms:W3CDTF">2021-03-21T20:36:03Z</dcterms:modified>
</cp:coreProperties>
</file>