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"/>
    </mc:Choice>
  </mc:AlternateContent>
  <bookViews>
    <workbookView xWindow="0" yWindow="0" windowWidth="16455" windowHeight="4965"/>
  </bookViews>
  <sheets>
    <sheet name="Ejecución Presupuestaria" sheetId="1" r:id="rId1"/>
  </sheets>
  <calcPr calcId="152511"/>
</workbook>
</file>

<file path=xl/calcChain.xml><?xml version="1.0" encoding="utf-8"?>
<calcChain xmlns="http://schemas.openxmlformats.org/spreadsheetml/2006/main">
  <c r="N39" i="1" l="1"/>
  <c r="O39" i="1"/>
  <c r="M45" i="1"/>
  <c r="M42" i="1"/>
  <c r="M41" i="1"/>
  <c r="M39" i="1"/>
  <c r="M34" i="1"/>
  <c r="M25" i="1"/>
  <c r="M15" i="1"/>
  <c r="M11" i="1"/>
  <c r="L45" i="1"/>
  <c r="L42" i="1"/>
  <c r="L41" i="1"/>
  <c r="L39" i="1"/>
  <c r="L34" i="1"/>
  <c r="L25" i="1"/>
  <c r="L15" i="1"/>
  <c r="L11" i="1"/>
  <c r="L10" i="1"/>
  <c r="L9" i="1"/>
  <c r="N25" i="1"/>
  <c r="O25" i="1"/>
  <c r="K45" i="1"/>
  <c r="K41" i="1"/>
  <c r="K42" i="1"/>
  <c r="K39" i="1"/>
  <c r="K34" i="1"/>
  <c r="K25" i="1"/>
  <c r="K15" i="1"/>
  <c r="K11" i="1"/>
  <c r="K10" i="1"/>
  <c r="J45" i="1"/>
  <c r="J42" i="1"/>
  <c r="J41" i="1"/>
  <c r="J39" i="1"/>
  <c r="J34" i="1"/>
  <c r="J25" i="1"/>
  <c r="J15" i="1"/>
  <c r="J11" i="1"/>
  <c r="J10" i="1"/>
  <c r="J9" i="1"/>
  <c r="P42" i="1"/>
  <c r="N34" i="1"/>
  <c r="O34" i="1"/>
  <c r="Q46" i="1"/>
  <c r="Q44" i="1"/>
  <c r="Q40" i="1"/>
  <c r="Q38" i="1"/>
  <c r="Q37" i="1"/>
  <c r="Q36" i="1"/>
  <c r="Q35" i="1"/>
  <c r="Q33" i="1"/>
  <c r="Q32" i="1"/>
  <c r="Q31" i="1"/>
  <c r="Q30" i="1"/>
  <c r="Q29" i="1"/>
  <c r="Q28" i="1"/>
  <c r="Q27" i="1"/>
  <c r="Q26" i="1"/>
  <c r="Q24" i="1"/>
  <c r="Q22" i="1"/>
  <c r="Q21" i="1"/>
  <c r="Q20" i="1"/>
  <c r="Q19" i="1"/>
  <c r="Q18" i="1"/>
  <c r="Q17" i="1"/>
  <c r="Q16" i="1"/>
  <c r="Q14" i="1"/>
  <c r="Q13" i="1"/>
  <c r="Q12" i="1"/>
  <c r="O46" i="1"/>
  <c r="O44" i="1"/>
  <c r="O43" i="1"/>
  <c r="O40" i="1"/>
  <c r="O38" i="1"/>
  <c r="O37" i="1"/>
  <c r="O36" i="1"/>
  <c r="O35" i="1"/>
  <c r="O33" i="1"/>
  <c r="O32" i="1"/>
  <c r="O31" i="1"/>
  <c r="O30" i="1"/>
  <c r="O29" i="1"/>
  <c r="O28" i="1"/>
  <c r="O27" i="1"/>
  <c r="O26" i="1"/>
  <c r="O24" i="1"/>
  <c r="O22" i="1"/>
  <c r="O21" i="1"/>
  <c r="O20" i="1"/>
  <c r="O19" i="1"/>
  <c r="O18" i="1"/>
  <c r="O17" i="1"/>
  <c r="O16" i="1"/>
  <c r="O14" i="1"/>
  <c r="O13" i="1"/>
  <c r="O12" i="1"/>
  <c r="P45" i="1"/>
  <c r="Q45" i="1"/>
  <c r="N45" i="1"/>
  <c r="O45" i="1"/>
  <c r="N42" i="1"/>
  <c r="O42" i="1"/>
  <c r="P39" i="1"/>
  <c r="Q39" i="1"/>
  <c r="P34" i="1"/>
  <c r="Q34" i="1"/>
  <c r="P25" i="1"/>
  <c r="Q25" i="1"/>
  <c r="P15" i="1"/>
  <c r="Q15" i="1"/>
  <c r="N15" i="1"/>
  <c r="O15" i="1"/>
  <c r="P11" i="1"/>
  <c r="Q11" i="1"/>
  <c r="N11" i="1"/>
  <c r="O11" i="1"/>
  <c r="I34" i="1"/>
  <c r="H34" i="1"/>
  <c r="G34" i="1"/>
  <c r="G39" i="1"/>
  <c r="I45" i="1"/>
  <c r="H45" i="1"/>
  <c r="I42" i="1"/>
  <c r="I41" i="1"/>
  <c r="H42" i="1"/>
  <c r="I39" i="1"/>
  <c r="H39" i="1"/>
  <c r="I25" i="1"/>
  <c r="H25" i="1"/>
  <c r="I15" i="1"/>
  <c r="H15" i="1"/>
  <c r="H10" i="1"/>
  <c r="H9" i="1"/>
  <c r="I11" i="1"/>
  <c r="I10" i="1"/>
  <c r="I9" i="1"/>
  <c r="H11" i="1"/>
  <c r="G45" i="1"/>
  <c r="G41" i="1"/>
  <c r="G42" i="1"/>
  <c r="G11" i="1"/>
  <c r="G15" i="1"/>
  <c r="G10" i="1"/>
  <c r="G25" i="1"/>
  <c r="Q43" i="1"/>
  <c r="H41" i="1"/>
  <c r="G9" i="1"/>
  <c r="K9" i="1"/>
  <c r="M10" i="1"/>
  <c r="M9" i="1"/>
  <c r="N41" i="1"/>
  <c r="O41" i="1"/>
  <c r="P41" i="1"/>
  <c r="Q41" i="1"/>
  <c r="Q42" i="1"/>
  <c r="P10" i="1"/>
  <c r="Q10" i="1"/>
  <c r="N10" i="1"/>
  <c r="N9" i="1"/>
  <c r="O9" i="1"/>
  <c r="O10" i="1"/>
  <c r="P9" i="1"/>
  <c r="Q9" i="1"/>
</calcChain>
</file>

<file path=xl/sharedStrings.xml><?xml version="1.0" encoding="utf-8"?>
<sst xmlns="http://schemas.openxmlformats.org/spreadsheetml/2006/main" count="62" uniqueCount="49">
  <si>
    <t>Fte</t>
  </si>
  <si>
    <t>In</t>
  </si>
  <si>
    <t>Pp</t>
  </si>
  <si>
    <t>Principal Desc.</t>
  </si>
  <si>
    <t>Crédito Vigente</t>
  </si>
  <si>
    <t>Tesoro Nacional</t>
  </si>
  <si>
    <t>Gastos en Personal</t>
  </si>
  <si>
    <t>Personal Permanente</t>
  </si>
  <si>
    <t>Servicios Extraordinarios</t>
  </si>
  <si>
    <t>Asistencia Social al Personal</t>
  </si>
  <si>
    <t>Bienes de Consumo</t>
  </si>
  <si>
    <t>Productos Alimenticios, Agropecuarios y Forestales</t>
  </si>
  <si>
    <t>Textiles y Vestuario</t>
  </si>
  <si>
    <t>Productos de Papel, Cartón e Impresos</t>
  </si>
  <si>
    <t>Productos Químicos, Combustibles y Lubricantes</t>
  </si>
  <si>
    <t>Productos de Minerales No Metálicos</t>
  </si>
  <si>
    <t>Productos Metálicos</t>
  </si>
  <si>
    <t>Otros Bienes de Consumo</t>
  </si>
  <si>
    <t>Servicios No Personales</t>
  </si>
  <si>
    <t>Servicios Básicos</t>
  </si>
  <si>
    <t>Alquileres y Derechos</t>
  </si>
  <si>
    <t>Mantenimiento, Reparación y Limpieza</t>
  </si>
  <si>
    <t>Servicios Técnicos y Profesionales</t>
  </si>
  <si>
    <t>Servicios Comerciales y Financieros</t>
  </si>
  <si>
    <t>Pasajes y Viáticos</t>
  </si>
  <si>
    <t>Impuestos, Derechos, Tasas y Juicios</t>
  </si>
  <si>
    <t>Otros Servicios</t>
  </si>
  <si>
    <t>Construcciones</t>
  </si>
  <si>
    <t>Maquinaria y Equipo</t>
  </si>
  <si>
    <t>Transferencias</t>
  </si>
  <si>
    <t>Transf. al Sector Privado para Financiar Gastos Corrientes</t>
  </si>
  <si>
    <t>Recursos con Afectación Específica</t>
  </si>
  <si>
    <t>Activos Intangibles</t>
  </si>
  <si>
    <t>Compromiso</t>
  </si>
  <si>
    <t>Devengado</t>
  </si>
  <si>
    <t xml:space="preserve"> Bienes de Uso</t>
  </si>
  <si>
    <t>Productos de Cuero y Caucho</t>
  </si>
  <si>
    <t>Acumulado a Enero</t>
  </si>
  <si>
    <t>Minerales</t>
  </si>
  <si>
    <t>Libros, Revistas y Otros Elementos Coleccionables</t>
  </si>
  <si>
    <t>Acumulado a Febrero</t>
  </si>
  <si>
    <t>TOTAL GENERAL PRESUPUESTO 2020</t>
  </si>
  <si>
    <t xml:space="preserve"> -,-</t>
  </si>
  <si>
    <t>% Ejecución Compromiso</t>
  </si>
  <si>
    <t>% Ejecución Devengado</t>
  </si>
  <si>
    <t>Acumulado a Marzo</t>
  </si>
  <si>
    <t>Acumulado a Abril</t>
  </si>
  <si>
    <t>EJECUCION PRESUPUESTARIA POR OBJETO DEL GASTO CONSOLIDADO AL 30 DE ABRIL DE 2020</t>
  </si>
  <si>
    <t>COMPROMISO ACUMULADO Y DEVENGADO ACUMULADO A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</si>
</sst>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3" fontId="2" fillId="0" borderId="0" xfId="0" applyNumberFormat="1" applyFont="1" applyBorder="1" applyAlignment="1" applyProtection="1">
      <alignment horizontal="right" vertical="top" wrapText="1"/>
    </xf>
    <xf numFmtId="3" fontId="2" fillId="0" borderId="0" xfId="0" applyNumberFormat="1" applyFont="1" applyBorder="1" applyAlignment="1" applyProtection="1">
      <alignment horizontal="left" vertical="top" wrapText="1"/>
    </xf>
    <xf numFmtId="3" fontId="2" fillId="0" borderId="0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Border="1" applyAlignment="1" applyProtection="1">
      <alignment horizontal="right" vertical="top" wrapText="1"/>
    </xf>
    <xf numFmtId="3" fontId="2" fillId="0" borderId="2" xfId="0" applyNumberFormat="1" applyFont="1" applyBorder="1" applyAlignment="1" applyProtection="1">
      <alignment horizontal="right" vertical="top" wrapText="1"/>
    </xf>
    <xf numFmtId="3" fontId="2" fillId="0" borderId="3" xfId="0" applyNumberFormat="1" applyFont="1" applyBorder="1" applyAlignment="1" applyProtection="1">
      <alignment horizontal="left" vertical="top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5" xfId="0" applyNumberFormat="1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3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3" fontId="1" fillId="2" borderId="12" xfId="0" applyNumberFormat="1" applyFont="1" applyFill="1" applyBorder="1" applyAlignment="1" applyProtection="1">
      <alignment horizontal="right" vertical="center" wrapText="1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2" fillId="0" borderId="12" xfId="0" applyNumberFormat="1" applyFont="1" applyBorder="1" applyAlignment="1" applyProtection="1">
      <alignment horizontal="right" vertical="top" wrapText="1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18" xfId="0" applyBorder="1"/>
    <xf numFmtId="10" fontId="1" fillId="0" borderId="8" xfId="0" applyNumberFormat="1" applyFont="1" applyBorder="1" applyAlignment="1" applyProtection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10" fontId="1" fillId="0" borderId="4" xfId="0" applyNumberFormat="1" applyFont="1" applyBorder="1" applyAlignment="1" applyProtection="1">
      <alignment horizontal="center" vertical="center" wrapText="1"/>
    </xf>
    <xf numFmtId="10" fontId="2" fillId="0" borderId="1" xfId="0" applyNumberFormat="1" applyFont="1" applyBorder="1" applyAlignment="1" applyProtection="1">
      <alignment horizontal="center" vertical="top" wrapText="1"/>
    </xf>
    <xf numFmtId="0" fontId="0" fillId="0" borderId="18" xfId="0" applyBorder="1" applyAlignment="1">
      <alignment horizontal="center"/>
    </xf>
    <xf numFmtId="3" fontId="0" fillId="0" borderId="0" xfId="0" applyNumberFormat="1"/>
    <xf numFmtId="3" fontId="2" fillId="0" borderId="19" xfId="0" applyNumberFormat="1" applyFont="1" applyBorder="1" applyAlignment="1" applyProtection="1">
      <alignment horizontal="left" vertical="top" wrapText="1"/>
    </xf>
    <xf numFmtId="3" fontId="1" fillId="0" borderId="20" xfId="0" applyNumberFormat="1" applyFont="1" applyBorder="1" applyAlignment="1" applyProtection="1">
      <alignment horizontal="right" vertical="top" wrapText="1"/>
    </xf>
    <xf numFmtId="3" fontId="1" fillId="0" borderId="21" xfId="0" applyNumberFormat="1" applyFont="1" applyBorder="1" applyAlignment="1" applyProtection="1">
      <alignment horizontal="right" vertical="top" wrapText="1"/>
    </xf>
    <xf numFmtId="3" fontId="1" fillId="0" borderId="2" xfId="0" applyNumberFormat="1" applyFont="1" applyBorder="1" applyAlignment="1" applyProtection="1">
      <alignment horizontal="right" vertical="top" wrapText="1"/>
    </xf>
    <xf numFmtId="3" fontId="1" fillId="0" borderId="1" xfId="0" applyNumberFormat="1" applyFont="1" applyBorder="1" applyAlignment="1" applyProtection="1">
      <alignment horizontal="right" vertical="top" wrapText="1"/>
    </xf>
    <xf numFmtId="3" fontId="2" fillId="0" borderId="3" xfId="0" applyNumberFormat="1" applyFont="1" applyBorder="1" applyAlignment="1" applyProtection="1">
      <alignment horizontal="left" vertical="center" wrapText="1"/>
    </xf>
    <xf numFmtId="10" fontId="2" fillId="0" borderId="22" xfId="0" applyNumberFormat="1" applyFont="1" applyBorder="1" applyAlignment="1" applyProtection="1">
      <alignment horizontal="center" vertical="top" wrapText="1"/>
    </xf>
    <xf numFmtId="10" fontId="2" fillId="0" borderId="23" xfId="0" applyNumberFormat="1" applyFont="1" applyBorder="1" applyAlignment="1" applyProtection="1">
      <alignment horizontal="center" vertical="top" wrapText="1"/>
    </xf>
    <xf numFmtId="3" fontId="2" fillId="0" borderId="23" xfId="0" applyNumberFormat="1" applyFont="1" applyBorder="1" applyAlignment="1" applyProtection="1">
      <alignment horizontal="right" vertical="top" wrapText="1"/>
    </xf>
    <xf numFmtId="10" fontId="1" fillId="0" borderId="21" xfId="0" applyNumberFormat="1" applyFont="1" applyBorder="1" applyAlignment="1" applyProtection="1">
      <alignment horizontal="center" vertical="top" wrapText="1"/>
    </xf>
    <xf numFmtId="10" fontId="1" fillId="0" borderId="24" xfId="0" applyNumberFormat="1" applyFont="1" applyBorder="1" applyAlignment="1" applyProtection="1">
      <alignment horizontal="center" vertical="top" wrapText="1"/>
    </xf>
    <xf numFmtId="3" fontId="2" fillId="0" borderId="25" xfId="0" applyNumberFormat="1" applyFont="1" applyBorder="1" applyAlignment="1" applyProtection="1">
      <alignment horizontal="right" vertical="top" wrapText="1"/>
    </xf>
    <xf numFmtId="3" fontId="2" fillId="0" borderId="26" xfId="0" applyNumberFormat="1" applyFont="1" applyBorder="1" applyAlignment="1" applyProtection="1">
      <alignment horizontal="right" vertical="top" wrapText="1"/>
    </xf>
    <xf numFmtId="3" fontId="2" fillId="0" borderId="27" xfId="0" applyNumberFormat="1" applyFont="1" applyBorder="1" applyAlignment="1" applyProtection="1">
      <alignment horizontal="right" vertical="top" wrapText="1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3" fontId="2" fillId="0" borderId="22" xfId="0" applyNumberFormat="1" applyFont="1" applyBorder="1" applyAlignment="1" applyProtection="1">
      <alignment horizontal="right" vertical="top" wrapText="1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/>
    <xf numFmtId="0" fontId="0" fillId="0" borderId="34" xfId="0" applyBorder="1" applyAlignment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34" xfId="0" applyBorder="1" applyAlignment="1">
      <alignment horizontal="center"/>
    </xf>
    <xf numFmtId="3" fontId="1" fillId="0" borderId="28" xfId="0" applyNumberFormat="1" applyFont="1" applyBorder="1" applyAlignment="1" applyProtection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1" fillId="2" borderId="0" xfId="0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left" vertical="center" wrapText="1"/>
    </xf>
    <xf numFmtId="3" fontId="1" fillId="0" borderId="31" xfId="0" applyNumberFormat="1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3"/>
  <sheetViews>
    <sheetView showGridLines="0" tabSelected="1" topLeftCell="B7" workbookViewId="0">
      <selection activeCell="F48" sqref="F48"/>
    </sheetView>
  </sheetViews>
  <sheetFormatPr baseColWidth="10" defaultColWidth="9.140625" defaultRowHeight="12.75" x14ac:dyDescent="0.2"/>
  <cols>
    <col min="1" max="1" width="3" customWidth="1"/>
    <col min="2" max="2" width="4.140625" customWidth="1"/>
    <col min="3" max="3" width="2.5703125" customWidth="1"/>
    <col min="4" max="4" width="0.140625" style="1" customWidth="1"/>
    <col min="5" max="5" width="3.42578125" customWidth="1"/>
    <col min="6" max="6" width="56.5703125" style="1" bestFit="1" customWidth="1"/>
    <col min="7" max="7" width="15.28515625" bestFit="1" customWidth="1"/>
    <col min="8" max="9" width="14.140625" bestFit="1" customWidth="1"/>
    <col min="10" max="13" width="14.140625" customWidth="1"/>
    <col min="14" max="14" width="15.85546875" customWidth="1"/>
    <col min="15" max="15" width="14.7109375" customWidth="1"/>
    <col min="16" max="16" width="14.140625" bestFit="1" customWidth="1"/>
    <col min="17" max="17" width="14" customWidth="1"/>
  </cols>
  <sheetData>
    <row r="2" spans="2:17" ht="22.5" customHeight="1" x14ac:dyDescent="0.25">
      <c r="B2" s="48" t="s">
        <v>47</v>
      </c>
      <c r="C2" s="49"/>
      <c r="D2" s="49"/>
      <c r="E2" s="49"/>
      <c r="F2" s="49"/>
      <c r="G2" s="49"/>
    </row>
    <row r="3" spans="2:17" ht="24.75" customHeight="1" x14ac:dyDescent="0.25">
      <c r="B3" s="58" t="s">
        <v>48</v>
      </c>
      <c r="C3" s="58"/>
      <c r="D3" s="58"/>
      <c r="E3" s="58"/>
      <c r="F3" s="58"/>
      <c r="G3" s="58"/>
      <c r="H3" s="58"/>
      <c r="I3" s="58"/>
      <c r="J3" s="50"/>
      <c r="K3" s="50"/>
      <c r="L3" s="50"/>
      <c r="M3" s="50"/>
    </row>
    <row r="5" spans="2:17" x14ac:dyDescent="0.2">
      <c r="G5" s="33"/>
      <c r="I5" s="33"/>
      <c r="J5" s="33"/>
      <c r="K5" s="33"/>
      <c r="L5" s="33"/>
      <c r="M5" s="33"/>
      <c r="O5" s="33"/>
    </row>
    <row r="6" spans="2:17" ht="13.5" thickBot="1" x14ac:dyDescent="0.25"/>
    <row r="7" spans="2:17" ht="15.75" thickBot="1" x14ac:dyDescent="0.3">
      <c r="H7" s="52" t="s">
        <v>37</v>
      </c>
      <c r="I7" s="55"/>
      <c r="J7" s="56" t="s">
        <v>40</v>
      </c>
      <c r="K7" s="57"/>
      <c r="L7" s="52" t="s">
        <v>45</v>
      </c>
      <c r="M7" s="59"/>
      <c r="N7" s="52" t="s">
        <v>46</v>
      </c>
      <c r="O7" s="53"/>
      <c r="P7" s="54"/>
      <c r="Q7" s="55"/>
    </row>
    <row r="8" spans="2:17" ht="51.75" customHeight="1" thickBot="1" x14ac:dyDescent="0.25">
      <c r="B8" s="15" t="s">
        <v>0</v>
      </c>
      <c r="C8" s="16" t="s">
        <v>1</v>
      </c>
      <c r="D8" s="16"/>
      <c r="E8" s="16" t="s">
        <v>2</v>
      </c>
      <c r="F8" s="16" t="s">
        <v>3</v>
      </c>
      <c r="G8" s="16" t="s">
        <v>4</v>
      </c>
      <c r="H8" s="17" t="s">
        <v>33</v>
      </c>
      <c r="I8" s="17" t="s">
        <v>34</v>
      </c>
      <c r="J8" s="17" t="s">
        <v>33</v>
      </c>
      <c r="K8" s="17" t="s">
        <v>34</v>
      </c>
      <c r="L8" s="17" t="s">
        <v>33</v>
      </c>
      <c r="M8" s="17" t="s">
        <v>34</v>
      </c>
      <c r="N8" s="17" t="s">
        <v>33</v>
      </c>
      <c r="O8" s="16" t="s">
        <v>43</v>
      </c>
      <c r="P8" s="17" t="s">
        <v>34</v>
      </c>
      <c r="Q8" s="16" t="s">
        <v>44</v>
      </c>
    </row>
    <row r="9" spans="2:17" ht="34.5" customHeight="1" x14ac:dyDescent="0.2">
      <c r="B9" s="18"/>
      <c r="C9" s="12"/>
      <c r="D9" s="13"/>
      <c r="E9" s="66" t="s">
        <v>41</v>
      </c>
      <c r="F9" s="67"/>
      <c r="G9" s="14">
        <f t="shared" ref="G9:N9" si="0">+G10+G41</f>
        <v>13173481948</v>
      </c>
      <c r="H9" s="14">
        <f t="shared" si="0"/>
        <v>1389249147.96</v>
      </c>
      <c r="I9" s="14">
        <f t="shared" si="0"/>
        <v>1325629007.6500001</v>
      </c>
      <c r="J9" s="14">
        <f t="shared" si="0"/>
        <v>2729691872.2800007</v>
      </c>
      <c r="K9" s="14">
        <f t="shared" si="0"/>
        <v>2652997981.440001</v>
      </c>
      <c r="L9" s="14">
        <f>+L10+L41</f>
        <v>4106403221.73</v>
      </c>
      <c r="M9" s="14">
        <f>+M10+M41</f>
        <v>3970926639.0200005</v>
      </c>
      <c r="N9" s="14">
        <f t="shared" si="0"/>
        <v>5408953099.0300007</v>
      </c>
      <c r="O9" s="30">
        <f>+N9/G9</f>
        <v>0.41059403431688679</v>
      </c>
      <c r="P9" s="14">
        <f>+P10+P41</f>
        <v>5285944914.0200014</v>
      </c>
      <c r="Q9" s="28">
        <f>+P9/G9</f>
        <v>0.40125647379222429</v>
      </c>
    </row>
    <row r="10" spans="2:17" ht="23.1" customHeight="1" x14ac:dyDescent="0.2">
      <c r="B10" s="19">
        <v>1</v>
      </c>
      <c r="C10" s="9"/>
      <c r="D10" s="63" t="s">
        <v>5</v>
      </c>
      <c r="E10" s="64"/>
      <c r="F10" s="65"/>
      <c r="G10" s="8">
        <f t="shared" ref="G10:N10" si="1">+G11+G15+G25+G34+G39</f>
        <v>13126130062</v>
      </c>
      <c r="H10" s="8">
        <f t="shared" si="1"/>
        <v>1389249147.96</v>
      </c>
      <c r="I10" s="8">
        <f t="shared" si="1"/>
        <v>1325629007.6500001</v>
      </c>
      <c r="J10" s="8">
        <f t="shared" si="1"/>
        <v>2721064919.2100005</v>
      </c>
      <c r="K10" s="8">
        <f t="shared" si="1"/>
        <v>2644371028.3700008</v>
      </c>
      <c r="L10" s="8">
        <f>+L11+L15+L25+L34+L39</f>
        <v>4097387879.1900001</v>
      </c>
      <c r="M10" s="8">
        <f>+M11+M15+M25+M34+M39</f>
        <v>3961911296.2600002</v>
      </c>
      <c r="N10" s="8">
        <f t="shared" si="1"/>
        <v>5390873654.5100002</v>
      </c>
      <c r="O10" s="29">
        <f t="shared" ref="O10:O46" si="2">+N10/G10</f>
        <v>0.41069786974886979</v>
      </c>
      <c r="P10" s="8">
        <f>+P11+P15+P25+P34+P39</f>
        <v>5267865469.500001</v>
      </c>
      <c r="Q10" s="29">
        <f t="shared" ref="Q10:Q46" si="3">+P10/G10</f>
        <v>0.40132662442149747</v>
      </c>
    </row>
    <row r="11" spans="2:17" ht="23.1" customHeight="1" x14ac:dyDescent="0.2">
      <c r="B11" s="20"/>
      <c r="C11" s="11">
        <v>1</v>
      </c>
      <c r="D11" s="60" t="s">
        <v>6</v>
      </c>
      <c r="E11" s="61"/>
      <c r="F11" s="62"/>
      <c r="G11" s="10">
        <f t="shared" ref="G11:N11" si="4">SUM(G12:G14)</f>
        <v>12733511545</v>
      </c>
      <c r="H11" s="10">
        <f t="shared" si="4"/>
        <v>1314244170.3000002</v>
      </c>
      <c r="I11" s="10">
        <f t="shared" si="4"/>
        <v>1314244170.3000002</v>
      </c>
      <c r="J11" s="10">
        <f t="shared" si="4"/>
        <v>2610296296.3800001</v>
      </c>
      <c r="K11" s="10">
        <f t="shared" si="4"/>
        <v>2610296296.3700004</v>
      </c>
      <c r="L11" s="10">
        <f>SUM(L12:L14)</f>
        <v>3909776416.0100002</v>
      </c>
      <c r="M11" s="10">
        <f>SUM(M12:M14)</f>
        <v>3909776406</v>
      </c>
      <c r="N11" s="10">
        <f t="shared" si="4"/>
        <v>5199857893.6099997</v>
      </c>
      <c r="O11" s="30">
        <f t="shared" si="2"/>
        <v>0.40836008788571759</v>
      </c>
      <c r="P11" s="10">
        <f>SUM(P12:P14)</f>
        <v>5199857883.6000004</v>
      </c>
      <c r="Q11" s="30">
        <f t="shared" si="3"/>
        <v>0.40836008709960298</v>
      </c>
    </row>
    <row r="12" spans="2:17" ht="20.100000000000001" customHeight="1" x14ac:dyDescent="0.2">
      <c r="B12" s="21">
        <v>1</v>
      </c>
      <c r="C12" s="6">
        <v>1</v>
      </c>
      <c r="D12" s="4"/>
      <c r="E12" s="2">
        <v>1</v>
      </c>
      <c r="F12" s="7" t="s">
        <v>7</v>
      </c>
      <c r="G12" s="5">
        <v>12613137203</v>
      </c>
      <c r="H12" s="5">
        <v>1303248180.6500001</v>
      </c>
      <c r="I12" s="5">
        <v>1303248180.6500001</v>
      </c>
      <c r="J12" s="5">
        <v>2587812865.9699998</v>
      </c>
      <c r="K12" s="5">
        <v>2587812865.96</v>
      </c>
      <c r="L12" s="5">
        <v>3876312188.3800001</v>
      </c>
      <c r="M12" s="5">
        <v>3876312178.3699999</v>
      </c>
      <c r="N12" s="5">
        <v>5156130711.6899996</v>
      </c>
      <c r="O12" s="31">
        <f t="shared" si="2"/>
        <v>0.40879050379818499</v>
      </c>
      <c r="P12" s="5">
        <v>5156130701.6800003</v>
      </c>
      <c r="Q12" s="31">
        <f t="shared" si="3"/>
        <v>0.40879050300456804</v>
      </c>
    </row>
    <row r="13" spans="2:17" ht="20.100000000000001" customHeight="1" x14ac:dyDescent="0.2">
      <c r="B13" s="21"/>
      <c r="C13" s="6"/>
      <c r="D13" s="3"/>
      <c r="E13" s="2">
        <v>3</v>
      </c>
      <c r="F13" s="7" t="s">
        <v>8</v>
      </c>
      <c r="G13" s="5">
        <v>22354165</v>
      </c>
      <c r="H13" s="5">
        <v>1824053.02</v>
      </c>
      <c r="I13" s="5">
        <v>1824053.02</v>
      </c>
      <c r="J13" s="5">
        <v>3677849.28</v>
      </c>
      <c r="K13" s="5">
        <v>3677849.28</v>
      </c>
      <c r="L13" s="5">
        <v>5358306.5</v>
      </c>
      <c r="M13" s="5">
        <v>5358306.5</v>
      </c>
      <c r="N13" s="5">
        <v>5709321.8399999999</v>
      </c>
      <c r="O13" s="31">
        <f t="shared" si="2"/>
        <v>0.25540304636742189</v>
      </c>
      <c r="P13" s="5">
        <v>5709321.8399999999</v>
      </c>
      <c r="Q13" s="31">
        <f t="shared" si="3"/>
        <v>0.25540304636742189</v>
      </c>
    </row>
    <row r="14" spans="2:17" ht="20.100000000000001" customHeight="1" x14ac:dyDescent="0.2">
      <c r="B14" s="21"/>
      <c r="C14" s="6"/>
      <c r="D14" s="3"/>
      <c r="E14" s="2">
        <v>5</v>
      </c>
      <c r="F14" s="7" t="s">
        <v>9</v>
      </c>
      <c r="G14" s="5">
        <v>98020177</v>
      </c>
      <c r="H14" s="5">
        <v>9171936.6300000008</v>
      </c>
      <c r="I14" s="5">
        <v>9171936.6300000008</v>
      </c>
      <c r="J14" s="5">
        <v>18805581.129999999</v>
      </c>
      <c r="K14" s="5">
        <v>18805581.129999999</v>
      </c>
      <c r="L14" s="5">
        <v>28105921.129999999</v>
      </c>
      <c r="M14" s="5">
        <v>28105921.129999999</v>
      </c>
      <c r="N14" s="5">
        <v>38017860.079999998</v>
      </c>
      <c r="O14" s="31">
        <f t="shared" si="2"/>
        <v>0.38785749264664149</v>
      </c>
      <c r="P14" s="5">
        <v>38017860.079999998</v>
      </c>
      <c r="Q14" s="31">
        <f t="shared" si="3"/>
        <v>0.38785749264664149</v>
      </c>
    </row>
    <row r="15" spans="2:17" ht="23.1" customHeight="1" x14ac:dyDescent="0.2">
      <c r="B15" s="20"/>
      <c r="C15" s="11">
        <v>2</v>
      </c>
      <c r="D15" s="60" t="s">
        <v>10</v>
      </c>
      <c r="E15" s="61"/>
      <c r="F15" s="62"/>
      <c r="G15" s="10">
        <f t="shared" ref="G15:N15" si="5">SUM(G16:G24)</f>
        <v>59334930</v>
      </c>
      <c r="H15" s="10">
        <f t="shared" si="5"/>
        <v>6807934.3599999994</v>
      </c>
      <c r="I15" s="10">
        <f t="shared" si="5"/>
        <v>1137012.1099999999</v>
      </c>
      <c r="J15" s="10">
        <f t="shared" si="5"/>
        <v>15660463.780000001</v>
      </c>
      <c r="K15" s="10">
        <f t="shared" si="5"/>
        <v>2656777.0299999998</v>
      </c>
      <c r="L15" s="10">
        <f>SUM(L16:L24)</f>
        <v>16880592.700000003</v>
      </c>
      <c r="M15" s="10">
        <f>SUM(M16:M24)</f>
        <v>3861652.95</v>
      </c>
      <c r="N15" s="10">
        <f t="shared" si="5"/>
        <v>17235673.43</v>
      </c>
      <c r="O15" s="30">
        <f t="shared" si="2"/>
        <v>0.29048106115571382</v>
      </c>
      <c r="P15" s="10">
        <f>SUM(P16:P24)</f>
        <v>5587434.6799999997</v>
      </c>
      <c r="Q15" s="30">
        <f t="shared" si="3"/>
        <v>9.4167713351983387E-2</v>
      </c>
    </row>
    <row r="16" spans="2:17" ht="20.100000000000001" customHeight="1" x14ac:dyDescent="0.2">
      <c r="B16" s="21"/>
      <c r="C16" s="6"/>
      <c r="D16" s="3"/>
      <c r="E16" s="2">
        <v>1</v>
      </c>
      <c r="F16" s="7" t="s">
        <v>11</v>
      </c>
      <c r="G16" s="5">
        <v>2515093</v>
      </c>
      <c r="H16" s="5">
        <v>3178840.63</v>
      </c>
      <c r="I16" s="5">
        <v>71540.63</v>
      </c>
      <c r="J16" s="5">
        <v>3275894.63</v>
      </c>
      <c r="K16" s="5">
        <v>536356.13</v>
      </c>
      <c r="L16" s="5">
        <v>3343864.68</v>
      </c>
      <c r="M16" s="5">
        <v>604326.18000000005</v>
      </c>
      <c r="N16" s="5">
        <v>3383739.68</v>
      </c>
      <c r="O16" s="31">
        <f t="shared" si="2"/>
        <v>1.3453735826070845</v>
      </c>
      <c r="P16" s="5">
        <v>771986.18</v>
      </c>
      <c r="Q16" s="31">
        <f t="shared" si="3"/>
        <v>0.30694140534763525</v>
      </c>
    </row>
    <row r="17" spans="2:17" ht="20.100000000000001" customHeight="1" x14ac:dyDescent="0.2">
      <c r="B17" s="21"/>
      <c r="C17" s="6"/>
      <c r="D17" s="3"/>
      <c r="E17" s="2">
        <v>2</v>
      </c>
      <c r="F17" s="7" t="s">
        <v>12</v>
      </c>
      <c r="G17" s="5">
        <v>3861891</v>
      </c>
      <c r="H17" s="5">
        <v>201493.41</v>
      </c>
      <c r="I17" s="5">
        <v>1917.41</v>
      </c>
      <c r="J17" s="5">
        <v>207820.41</v>
      </c>
      <c r="K17" s="5">
        <v>8244.41</v>
      </c>
      <c r="L17" s="5">
        <v>208300.41</v>
      </c>
      <c r="M17" s="5">
        <v>8724.41</v>
      </c>
      <c r="N17" s="5">
        <v>311105.41000000003</v>
      </c>
      <c r="O17" s="31">
        <f t="shared" si="2"/>
        <v>8.0557791506803283E-2</v>
      </c>
      <c r="P17" s="5">
        <v>254605.41</v>
      </c>
      <c r="Q17" s="31">
        <f t="shared" si="3"/>
        <v>6.5927653059084268E-2</v>
      </c>
    </row>
    <row r="18" spans="2:17" ht="20.100000000000001" customHeight="1" x14ac:dyDescent="0.2">
      <c r="B18" s="21"/>
      <c r="C18" s="6"/>
      <c r="D18" s="3"/>
      <c r="E18" s="2">
        <v>3</v>
      </c>
      <c r="F18" s="7" t="s">
        <v>13</v>
      </c>
      <c r="G18" s="5">
        <v>17898002</v>
      </c>
      <c r="H18" s="5">
        <v>1837070</v>
      </c>
      <c r="I18" s="5">
        <v>6990</v>
      </c>
      <c r="J18" s="5">
        <v>7838637.0699999994</v>
      </c>
      <c r="K18" s="5">
        <v>23047.07</v>
      </c>
      <c r="L18" s="5">
        <v>7847343.9300000006</v>
      </c>
      <c r="M18" s="5">
        <v>31753.93</v>
      </c>
      <c r="N18" s="5">
        <v>7850746.1500000004</v>
      </c>
      <c r="O18" s="31">
        <f t="shared" si="2"/>
        <v>0.43863813122827899</v>
      </c>
      <c r="P18" s="5">
        <v>35156.15</v>
      </c>
      <c r="Q18" s="31">
        <f t="shared" si="3"/>
        <v>1.9642499760587802E-3</v>
      </c>
    </row>
    <row r="19" spans="2:17" ht="20.100000000000001" customHeight="1" x14ac:dyDescent="0.2">
      <c r="B19" s="21"/>
      <c r="C19" s="6"/>
      <c r="D19" s="3"/>
      <c r="E19" s="2">
        <v>4</v>
      </c>
      <c r="F19" s="7" t="s">
        <v>36</v>
      </c>
      <c r="G19" s="5">
        <v>138289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31">
        <f t="shared" si="2"/>
        <v>0</v>
      </c>
      <c r="P19" s="5">
        <v>0</v>
      </c>
      <c r="Q19" s="31">
        <f t="shared" si="3"/>
        <v>0</v>
      </c>
    </row>
    <row r="20" spans="2:17" ht="20.100000000000001" customHeight="1" x14ac:dyDescent="0.2">
      <c r="B20" s="21"/>
      <c r="C20" s="6"/>
      <c r="D20" s="3"/>
      <c r="E20" s="2">
        <v>5</v>
      </c>
      <c r="F20" s="7" t="s">
        <v>14</v>
      </c>
      <c r="G20" s="5">
        <v>2388232</v>
      </c>
      <c r="H20" s="5">
        <v>225218.77</v>
      </c>
      <c r="I20" s="5">
        <v>224840.77</v>
      </c>
      <c r="J20" s="5">
        <v>646890.38</v>
      </c>
      <c r="K20" s="5">
        <v>443776.38</v>
      </c>
      <c r="L20" s="5">
        <v>1144989.55</v>
      </c>
      <c r="M20" s="5">
        <v>926622.55</v>
      </c>
      <c r="N20" s="5">
        <v>1160721.1499999999</v>
      </c>
      <c r="O20" s="31">
        <f t="shared" si="2"/>
        <v>0.48601691544205083</v>
      </c>
      <c r="P20" s="5">
        <v>942354.15</v>
      </c>
      <c r="Q20" s="31">
        <f t="shared" si="3"/>
        <v>0.39458233119730413</v>
      </c>
    </row>
    <row r="21" spans="2:17" ht="20.100000000000001" customHeight="1" x14ac:dyDescent="0.2">
      <c r="B21" s="21"/>
      <c r="C21" s="6"/>
      <c r="D21" s="3"/>
      <c r="E21" s="2">
        <v>6</v>
      </c>
      <c r="F21" s="7" t="s">
        <v>15</v>
      </c>
      <c r="G21" s="5">
        <v>5000000</v>
      </c>
      <c r="H21" s="5">
        <v>4385</v>
      </c>
      <c r="I21" s="5">
        <v>4385</v>
      </c>
      <c r="J21" s="5">
        <v>44915.97</v>
      </c>
      <c r="K21" s="5">
        <v>44915.97</v>
      </c>
      <c r="L21" s="5">
        <v>53356.97</v>
      </c>
      <c r="M21" s="5">
        <v>53356.97</v>
      </c>
      <c r="N21" s="5">
        <v>57408.97</v>
      </c>
      <c r="O21" s="31">
        <f t="shared" si="2"/>
        <v>1.1481794E-2</v>
      </c>
      <c r="P21" s="5">
        <v>57408.97</v>
      </c>
      <c r="Q21" s="31">
        <f t="shared" si="3"/>
        <v>1.1481794E-2</v>
      </c>
    </row>
    <row r="22" spans="2:17" ht="20.100000000000001" customHeight="1" x14ac:dyDescent="0.2">
      <c r="B22" s="21"/>
      <c r="C22" s="6"/>
      <c r="D22" s="3"/>
      <c r="E22" s="2">
        <v>7</v>
      </c>
      <c r="F22" s="7" t="s">
        <v>16</v>
      </c>
      <c r="G22" s="5">
        <v>329260</v>
      </c>
      <c r="H22" s="5">
        <v>25989.72</v>
      </c>
      <c r="I22" s="5">
        <v>25989.72</v>
      </c>
      <c r="J22" s="5">
        <v>57200.52</v>
      </c>
      <c r="K22" s="5">
        <v>57200.52</v>
      </c>
      <c r="L22" s="5">
        <v>67360.990000000005</v>
      </c>
      <c r="M22" s="5">
        <v>67360.990000000005</v>
      </c>
      <c r="N22" s="5">
        <v>68510.990000000005</v>
      </c>
      <c r="O22" s="31">
        <f t="shared" si="2"/>
        <v>0.20807565449796514</v>
      </c>
      <c r="P22" s="5">
        <v>68510.990000000005</v>
      </c>
      <c r="Q22" s="31">
        <f t="shared" si="3"/>
        <v>0.20807565449796514</v>
      </c>
    </row>
    <row r="23" spans="2:17" ht="20.100000000000001" customHeight="1" x14ac:dyDescent="0.2">
      <c r="B23" s="21"/>
      <c r="C23" s="6"/>
      <c r="D23" s="3"/>
      <c r="E23" s="2">
        <v>8</v>
      </c>
      <c r="F23" s="7" t="s">
        <v>38</v>
      </c>
      <c r="G23" s="5">
        <v>0</v>
      </c>
      <c r="H23" s="5">
        <v>150</v>
      </c>
      <c r="I23" s="5">
        <v>150</v>
      </c>
      <c r="J23" s="5">
        <v>150</v>
      </c>
      <c r="K23" s="5">
        <v>150</v>
      </c>
      <c r="L23" s="5">
        <v>150</v>
      </c>
      <c r="M23" s="5">
        <v>150</v>
      </c>
      <c r="N23" s="5">
        <v>150</v>
      </c>
      <c r="O23" s="31" t="s">
        <v>42</v>
      </c>
      <c r="P23" s="5">
        <v>150</v>
      </c>
      <c r="Q23" s="31" t="s">
        <v>42</v>
      </c>
    </row>
    <row r="24" spans="2:17" ht="20.100000000000001" customHeight="1" x14ac:dyDescent="0.2">
      <c r="B24" s="21"/>
      <c r="C24" s="6"/>
      <c r="D24" s="3"/>
      <c r="E24" s="2">
        <v>9</v>
      </c>
      <c r="F24" s="7" t="s">
        <v>17</v>
      </c>
      <c r="G24" s="5">
        <v>27204163</v>
      </c>
      <c r="H24" s="5">
        <v>1334786.83</v>
      </c>
      <c r="I24" s="5">
        <v>801198.58</v>
      </c>
      <c r="J24" s="5">
        <v>3588954.8</v>
      </c>
      <c r="K24" s="5">
        <v>1543086.5499999998</v>
      </c>
      <c r="L24" s="5">
        <v>4215226.17</v>
      </c>
      <c r="M24" s="5">
        <v>2169357.92</v>
      </c>
      <c r="N24" s="5">
        <v>4403291.08</v>
      </c>
      <c r="O24" s="31">
        <f t="shared" si="2"/>
        <v>0.16186092841746316</v>
      </c>
      <c r="P24" s="5">
        <v>3457262.83</v>
      </c>
      <c r="Q24" s="31">
        <f t="shared" si="3"/>
        <v>0.12708580043429382</v>
      </c>
    </row>
    <row r="25" spans="2:17" ht="23.1" customHeight="1" x14ac:dyDescent="0.2">
      <c r="B25" s="20"/>
      <c r="C25" s="11">
        <v>3</v>
      </c>
      <c r="D25" s="60" t="s">
        <v>18</v>
      </c>
      <c r="E25" s="61"/>
      <c r="F25" s="62"/>
      <c r="G25" s="10">
        <f t="shared" ref="G25:N25" si="6">SUM(G26:G33)</f>
        <v>252273536</v>
      </c>
      <c r="H25" s="10">
        <f t="shared" si="6"/>
        <v>67505391.00999999</v>
      </c>
      <c r="I25" s="10">
        <f t="shared" si="6"/>
        <v>9556172.9499999993</v>
      </c>
      <c r="J25" s="10">
        <f t="shared" si="6"/>
        <v>94324813.860000014</v>
      </c>
      <c r="K25" s="10">
        <f t="shared" si="6"/>
        <v>30634609.780000001</v>
      </c>
      <c r="L25" s="10">
        <f>SUM(L26:L33)</f>
        <v>169663644.44999999</v>
      </c>
      <c r="M25" s="10">
        <f>SUM(M26:M33)</f>
        <v>47206011.280000001</v>
      </c>
      <c r="N25" s="10">
        <f t="shared" si="6"/>
        <v>172687085.23999998</v>
      </c>
      <c r="O25" s="30">
        <f t="shared" si="2"/>
        <v>0.68452318851232963</v>
      </c>
      <c r="P25" s="10">
        <f>SUM(P26:P33)</f>
        <v>61327148.990000002</v>
      </c>
      <c r="Q25" s="30">
        <f t="shared" si="3"/>
        <v>0.24309782929431015</v>
      </c>
    </row>
    <row r="26" spans="2:17" ht="20.100000000000001" customHeight="1" x14ac:dyDescent="0.2">
      <c r="B26" s="21"/>
      <c r="C26" s="6"/>
      <c r="D26" s="3"/>
      <c r="E26" s="2">
        <v>1</v>
      </c>
      <c r="F26" s="7" t="s">
        <v>19</v>
      </c>
      <c r="G26" s="5">
        <v>86713250</v>
      </c>
      <c r="H26" s="5">
        <v>5506401.9399999995</v>
      </c>
      <c r="I26" s="5">
        <v>2662442.77</v>
      </c>
      <c r="J26" s="5">
        <v>14115875.060000001</v>
      </c>
      <c r="K26" s="5">
        <v>10447905.890000001</v>
      </c>
      <c r="L26" s="5">
        <v>61477486.200000003</v>
      </c>
      <c r="M26" s="5">
        <v>14795900.109999999</v>
      </c>
      <c r="N26" s="5">
        <v>66009395.949999996</v>
      </c>
      <c r="O26" s="31">
        <f t="shared" si="2"/>
        <v>0.76123771107645022</v>
      </c>
      <c r="P26" s="5">
        <v>19541979.859999999</v>
      </c>
      <c r="Q26" s="31">
        <f t="shared" si="3"/>
        <v>0.22536325025298901</v>
      </c>
    </row>
    <row r="27" spans="2:17" ht="20.100000000000001" customHeight="1" x14ac:dyDescent="0.2">
      <c r="B27" s="21"/>
      <c r="C27" s="6"/>
      <c r="D27" s="3"/>
      <c r="E27" s="2">
        <v>2</v>
      </c>
      <c r="F27" s="7" t="s">
        <v>20</v>
      </c>
      <c r="G27" s="5">
        <v>90286041</v>
      </c>
      <c r="H27" s="5">
        <v>51600934.740000002</v>
      </c>
      <c r="I27" s="5">
        <v>2935698.65</v>
      </c>
      <c r="J27" s="5">
        <v>63100910.689999998</v>
      </c>
      <c r="K27" s="5">
        <v>11865082.449999999</v>
      </c>
      <c r="L27" s="5">
        <v>87715638.079999998</v>
      </c>
      <c r="M27" s="5">
        <v>20557121.350000001</v>
      </c>
      <c r="N27" s="5">
        <v>83346130.079999998</v>
      </c>
      <c r="O27" s="31">
        <f t="shared" si="2"/>
        <v>0.92313417619009341</v>
      </c>
      <c r="P27" s="5">
        <v>27309636.989999998</v>
      </c>
      <c r="Q27" s="31">
        <f t="shared" si="3"/>
        <v>0.30247906196263491</v>
      </c>
    </row>
    <row r="28" spans="2:17" ht="20.100000000000001" customHeight="1" x14ac:dyDescent="0.2">
      <c r="B28" s="21"/>
      <c r="C28" s="6"/>
      <c r="D28" s="3"/>
      <c r="E28" s="2">
        <v>3</v>
      </c>
      <c r="F28" s="7" t="s">
        <v>21</v>
      </c>
      <c r="G28" s="5">
        <v>13466536</v>
      </c>
      <c r="H28" s="5">
        <v>5287453.1900000004</v>
      </c>
      <c r="I28" s="5">
        <v>1057494.97</v>
      </c>
      <c r="J28" s="5">
        <v>8477303.9299999997</v>
      </c>
      <c r="K28" s="5">
        <v>1601298.7400000002</v>
      </c>
      <c r="L28" s="5">
        <v>8699312.3899999987</v>
      </c>
      <c r="M28" s="5">
        <v>1916376.73</v>
      </c>
      <c r="N28" s="5">
        <v>9876862.3899999987</v>
      </c>
      <c r="O28" s="31">
        <f t="shared" si="2"/>
        <v>0.73343749201724917</v>
      </c>
      <c r="P28" s="5">
        <v>2620085.0099999998</v>
      </c>
      <c r="Q28" s="31">
        <f t="shared" si="3"/>
        <v>0.19456265590497807</v>
      </c>
    </row>
    <row r="29" spans="2:17" ht="20.100000000000001" customHeight="1" x14ac:dyDescent="0.2">
      <c r="B29" s="21"/>
      <c r="C29" s="6"/>
      <c r="D29" s="3"/>
      <c r="E29" s="2">
        <v>4</v>
      </c>
      <c r="F29" s="7" t="s">
        <v>22</v>
      </c>
      <c r="G29" s="5">
        <v>21869539</v>
      </c>
      <c r="H29" s="5">
        <v>1877775</v>
      </c>
      <c r="I29" s="5">
        <v>1490775</v>
      </c>
      <c r="J29" s="5">
        <v>3967339.4200000004</v>
      </c>
      <c r="K29" s="5">
        <v>3580339.4200000004</v>
      </c>
      <c r="L29" s="5">
        <v>5905955.0899999999</v>
      </c>
      <c r="M29" s="5">
        <v>5477210.0899999999</v>
      </c>
      <c r="N29" s="5">
        <v>7159068.9100000001</v>
      </c>
      <c r="O29" s="31">
        <f t="shared" si="2"/>
        <v>0.32735344398434735</v>
      </c>
      <c r="P29" s="5">
        <v>6730323.9100000001</v>
      </c>
      <c r="Q29" s="31">
        <f t="shared" si="3"/>
        <v>0.30774877833501657</v>
      </c>
    </row>
    <row r="30" spans="2:17" ht="20.100000000000001" customHeight="1" x14ac:dyDescent="0.2">
      <c r="B30" s="21"/>
      <c r="C30" s="6"/>
      <c r="D30" s="3"/>
      <c r="E30" s="2">
        <v>5</v>
      </c>
      <c r="F30" s="7" t="s">
        <v>23</v>
      </c>
      <c r="G30" s="5">
        <v>9048276</v>
      </c>
      <c r="H30" s="5">
        <v>2096641.4</v>
      </c>
      <c r="I30" s="5">
        <v>472308.16</v>
      </c>
      <c r="J30" s="5">
        <v>2297454.2599999998</v>
      </c>
      <c r="K30" s="5">
        <v>972784.12</v>
      </c>
      <c r="L30" s="5">
        <v>2505432.2799999998</v>
      </c>
      <c r="M30" s="5">
        <v>1195929.93</v>
      </c>
      <c r="N30" s="5">
        <v>2698548.07</v>
      </c>
      <c r="O30" s="31">
        <f t="shared" si="2"/>
        <v>0.29823892087288228</v>
      </c>
      <c r="P30" s="5">
        <v>1624390.7200000002</v>
      </c>
      <c r="Q30" s="31">
        <f t="shared" si="3"/>
        <v>0.17952488628773042</v>
      </c>
    </row>
    <row r="31" spans="2:17" ht="20.100000000000001" customHeight="1" x14ac:dyDescent="0.2">
      <c r="B31" s="21"/>
      <c r="C31" s="6"/>
      <c r="D31" s="3"/>
      <c r="E31" s="2">
        <v>7</v>
      </c>
      <c r="F31" s="7" t="s">
        <v>24</v>
      </c>
      <c r="G31" s="5">
        <v>17985328</v>
      </c>
      <c r="H31" s="5">
        <v>624568.29</v>
      </c>
      <c r="I31" s="5">
        <v>624568.29</v>
      </c>
      <c r="J31" s="5">
        <v>1674631.41</v>
      </c>
      <c r="K31" s="5">
        <v>1674631.41</v>
      </c>
      <c r="L31" s="5">
        <v>2523123.2799999998</v>
      </c>
      <c r="M31" s="5">
        <v>2523123.2799999998</v>
      </c>
      <c r="N31" s="5">
        <v>2568334.5900000003</v>
      </c>
      <c r="O31" s="31">
        <f t="shared" si="2"/>
        <v>0.14280165421503574</v>
      </c>
      <c r="P31" s="5">
        <v>2568334.5900000003</v>
      </c>
      <c r="Q31" s="31">
        <f t="shared" si="3"/>
        <v>0.14280165421503574</v>
      </c>
    </row>
    <row r="32" spans="2:17" ht="20.100000000000001" customHeight="1" x14ac:dyDescent="0.2">
      <c r="B32" s="21"/>
      <c r="C32" s="6"/>
      <c r="D32" s="3"/>
      <c r="E32" s="2">
        <v>8</v>
      </c>
      <c r="F32" s="7" t="s">
        <v>25</v>
      </c>
      <c r="G32" s="5">
        <v>8974860</v>
      </c>
      <c r="H32" s="5">
        <v>173423.28</v>
      </c>
      <c r="I32" s="5">
        <v>173423.28</v>
      </c>
      <c r="J32" s="5">
        <v>301373.40000000002</v>
      </c>
      <c r="K32" s="5">
        <v>301373.40000000002</v>
      </c>
      <c r="L32" s="5">
        <v>427921.48</v>
      </c>
      <c r="M32" s="5">
        <v>427921.48</v>
      </c>
      <c r="N32" s="5">
        <v>599622.6</v>
      </c>
      <c r="O32" s="31">
        <f t="shared" si="2"/>
        <v>6.6811359731516695E-2</v>
      </c>
      <c r="P32" s="5">
        <v>599622.6</v>
      </c>
      <c r="Q32" s="31">
        <f t="shared" si="3"/>
        <v>6.6811359731516695E-2</v>
      </c>
    </row>
    <row r="33" spans="2:17" ht="20.100000000000001" customHeight="1" x14ac:dyDescent="0.2">
      <c r="B33" s="21"/>
      <c r="C33" s="6"/>
      <c r="D33" s="3"/>
      <c r="E33" s="2">
        <v>9</v>
      </c>
      <c r="F33" s="7" t="s">
        <v>26</v>
      </c>
      <c r="G33" s="5">
        <v>3929706</v>
      </c>
      <c r="H33" s="5">
        <v>338193.17</v>
      </c>
      <c r="I33" s="5">
        <v>139461.83000000002</v>
      </c>
      <c r="J33" s="5">
        <v>389925.69</v>
      </c>
      <c r="K33" s="5">
        <v>191194.34999999998</v>
      </c>
      <c r="L33" s="5">
        <v>408775.65</v>
      </c>
      <c r="M33" s="5">
        <v>312428.31</v>
      </c>
      <c r="N33" s="5">
        <v>429122.65</v>
      </c>
      <c r="O33" s="31">
        <f t="shared" si="2"/>
        <v>0.10919968313151163</v>
      </c>
      <c r="P33" s="5">
        <v>332775.31</v>
      </c>
      <c r="Q33" s="31">
        <f t="shared" si="3"/>
        <v>8.4681986387785749E-2</v>
      </c>
    </row>
    <row r="34" spans="2:17" ht="20.100000000000001" customHeight="1" x14ac:dyDescent="0.2">
      <c r="B34" s="45"/>
      <c r="C34" s="35">
        <v>4</v>
      </c>
      <c r="D34" s="34"/>
      <c r="E34" s="68" t="s">
        <v>35</v>
      </c>
      <c r="F34" s="69"/>
      <c r="G34" s="36">
        <f t="shared" ref="G34:N34" si="7">+G38+G35+G36+G37</f>
        <v>80631051</v>
      </c>
      <c r="H34" s="36">
        <f t="shared" si="7"/>
        <v>670577.01</v>
      </c>
      <c r="I34" s="36">
        <f t="shared" si="7"/>
        <v>670577.01</v>
      </c>
      <c r="J34" s="36">
        <f t="shared" si="7"/>
        <v>744570.31</v>
      </c>
      <c r="K34" s="36">
        <f t="shared" si="7"/>
        <v>744570.31</v>
      </c>
      <c r="L34" s="36">
        <f>+L38+L35+L36+L37</f>
        <v>983869.15</v>
      </c>
      <c r="M34" s="36">
        <f>+M38+M35+M36+M37</f>
        <v>983869.15</v>
      </c>
      <c r="N34" s="36">
        <f t="shared" si="7"/>
        <v>1003926.35</v>
      </c>
      <c r="O34" s="43">
        <f t="shared" si="2"/>
        <v>1.2450865238008618E-2</v>
      </c>
      <c r="P34" s="36">
        <f>+P38+P35+P36+P37</f>
        <v>1003926.35</v>
      </c>
      <c r="Q34" s="44">
        <f t="shared" si="3"/>
        <v>1.2450865238008618E-2</v>
      </c>
    </row>
    <row r="35" spans="2:17" ht="20.100000000000001" customHeight="1" x14ac:dyDescent="0.2">
      <c r="B35" s="46"/>
      <c r="C35" s="37"/>
      <c r="D35" s="3"/>
      <c r="E35" s="4">
        <v>2</v>
      </c>
      <c r="F35" s="39" t="s">
        <v>27</v>
      </c>
      <c r="G35" s="5">
        <v>2</v>
      </c>
      <c r="H35" s="5">
        <v>0</v>
      </c>
      <c r="I35" s="51">
        <v>0</v>
      </c>
      <c r="J35" s="5">
        <v>0</v>
      </c>
      <c r="K35" s="51">
        <v>0</v>
      </c>
      <c r="L35" s="5">
        <v>0</v>
      </c>
      <c r="M35" s="51">
        <v>0</v>
      </c>
      <c r="N35" s="5">
        <v>0</v>
      </c>
      <c r="O35" s="40">
        <f t="shared" si="2"/>
        <v>0</v>
      </c>
      <c r="P35" s="51">
        <v>0</v>
      </c>
      <c r="Q35" s="40">
        <f t="shared" si="3"/>
        <v>0</v>
      </c>
    </row>
    <row r="36" spans="2:17" ht="20.100000000000001" customHeight="1" x14ac:dyDescent="0.2">
      <c r="B36" s="46"/>
      <c r="C36" s="37"/>
      <c r="D36" s="3"/>
      <c r="E36" s="4">
        <v>3</v>
      </c>
      <c r="F36" s="39" t="s">
        <v>28</v>
      </c>
      <c r="G36" s="5">
        <v>52541389</v>
      </c>
      <c r="H36" s="5">
        <v>137384.51</v>
      </c>
      <c r="I36" s="5">
        <v>137384.51</v>
      </c>
      <c r="J36" s="5">
        <v>211377.81</v>
      </c>
      <c r="K36" s="5">
        <v>211377.81</v>
      </c>
      <c r="L36" s="5">
        <v>352259.65</v>
      </c>
      <c r="M36" s="5">
        <v>352259.65</v>
      </c>
      <c r="N36" s="5">
        <v>372316.85</v>
      </c>
      <c r="O36" s="31">
        <f t="shared" si="2"/>
        <v>7.0861630627998811E-3</v>
      </c>
      <c r="P36" s="5">
        <v>372316.85</v>
      </c>
      <c r="Q36" s="31">
        <f t="shared" si="3"/>
        <v>7.0861630627998811E-3</v>
      </c>
    </row>
    <row r="37" spans="2:17" ht="20.100000000000001" customHeight="1" x14ac:dyDescent="0.2">
      <c r="B37" s="46"/>
      <c r="C37" s="37"/>
      <c r="D37" s="3"/>
      <c r="E37" s="4">
        <v>5</v>
      </c>
      <c r="F37" s="39" t="s">
        <v>39</v>
      </c>
      <c r="G37" s="5">
        <v>100000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38">
        <v>0</v>
      </c>
      <c r="N37" s="5">
        <v>0</v>
      </c>
      <c r="O37" s="31">
        <f t="shared" si="2"/>
        <v>0</v>
      </c>
      <c r="P37" s="38">
        <v>0</v>
      </c>
      <c r="Q37" s="31">
        <f t="shared" si="3"/>
        <v>0</v>
      </c>
    </row>
    <row r="38" spans="2:17" ht="20.100000000000001" customHeight="1" x14ac:dyDescent="0.2">
      <c r="B38" s="47"/>
      <c r="C38" s="6"/>
      <c r="D38" s="3"/>
      <c r="E38" s="3">
        <v>8</v>
      </c>
      <c r="F38" s="7" t="s">
        <v>32</v>
      </c>
      <c r="G38" s="5">
        <v>27989660</v>
      </c>
      <c r="H38" s="5">
        <v>533192.5</v>
      </c>
      <c r="I38" s="42">
        <v>533192.5</v>
      </c>
      <c r="J38" s="5">
        <v>533192.5</v>
      </c>
      <c r="K38" s="42">
        <v>533192.5</v>
      </c>
      <c r="L38" s="5">
        <v>631609.5</v>
      </c>
      <c r="M38" s="42">
        <v>631609.5</v>
      </c>
      <c r="N38" s="5">
        <v>631609.5</v>
      </c>
      <c r="O38" s="41">
        <f t="shared" si="2"/>
        <v>2.2565815376106749E-2</v>
      </c>
      <c r="P38" s="42">
        <v>631609.5</v>
      </c>
      <c r="Q38" s="41">
        <f t="shared" si="3"/>
        <v>2.2565815376106749E-2</v>
      </c>
    </row>
    <row r="39" spans="2:17" ht="23.1" customHeight="1" x14ac:dyDescent="0.2">
      <c r="B39" s="20"/>
      <c r="C39" s="11">
        <v>5</v>
      </c>
      <c r="D39" s="60" t="s">
        <v>29</v>
      </c>
      <c r="E39" s="61"/>
      <c r="F39" s="62"/>
      <c r="G39" s="10">
        <f t="shared" ref="G39:L39" si="8">+G40</f>
        <v>379000</v>
      </c>
      <c r="H39" s="10">
        <f t="shared" si="8"/>
        <v>21075.279999999999</v>
      </c>
      <c r="I39" s="10">
        <f t="shared" si="8"/>
        <v>21075.279999999999</v>
      </c>
      <c r="J39" s="10">
        <f t="shared" si="8"/>
        <v>38774.880000000005</v>
      </c>
      <c r="K39" s="10">
        <f t="shared" si="8"/>
        <v>38774.880000000005</v>
      </c>
      <c r="L39" s="10">
        <f t="shared" si="8"/>
        <v>83356.88</v>
      </c>
      <c r="M39" s="10">
        <f>+M40</f>
        <v>83356.88</v>
      </c>
      <c r="N39" s="10">
        <f>+N40</f>
        <v>89075.88</v>
      </c>
      <c r="O39" s="30">
        <f t="shared" si="2"/>
        <v>0.23502870712401056</v>
      </c>
      <c r="P39" s="10">
        <f>+P40</f>
        <v>89075.88</v>
      </c>
      <c r="Q39" s="30">
        <f t="shared" si="3"/>
        <v>0.23502870712401056</v>
      </c>
    </row>
    <row r="40" spans="2:17" ht="20.100000000000001" customHeight="1" x14ac:dyDescent="0.2">
      <c r="B40" s="21"/>
      <c r="C40" s="6"/>
      <c r="D40" s="3"/>
      <c r="E40" s="2">
        <v>1</v>
      </c>
      <c r="F40" s="7" t="s">
        <v>30</v>
      </c>
      <c r="G40" s="5">
        <v>379000</v>
      </c>
      <c r="H40" s="5">
        <v>21075.279999999999</v>
      </c>
      <c r="I40" s="5">
        <v>21075.279999999999</v>
      </c>
      <c r="J40" s="5">
        <v>38774.880000000005</v>
      </c>
      <c r="K40" s="5">
        <v>38774.880000000005</v>
      </c>
      <c r="L40" s="5">
        <v>83356.88</v>
      </c>
      <c r="M40" s="5">
        <v>83356.88</v>
      </c>
      <c r="N40" s="5">
        <v>89075.88</v>
      </c>
      <c r="O40" s="31">
        <f t="shared" si="2"/>
        <v>0.23502870712401056</v>
      </c>
      <c r="P40" s="5">
        <v>89075.88</v>
      </c>
      <c r="Q40" s="31">
        <f t="shared" si="3"/>
        <v>0.23502870712401056</v>
      </c>
    </row>
    <row r="41" spans="2:17" ht="23.1" customHeight="1" x14ac:dyDescent="0.2">
      <c r="B41" s="19">
        <v>3</v>
      </c>
      <c r="C41" s="9"/>
      <c r="D41" s="63" t="s">
        <v>31</v>
      </c>
      <c r="E41" s="64"/>
      <c r="F41" s="65"/>
      <c r="G41" s="8">
        <f t="shared" ref="G41:N41" si="9">+G42+G45</f>
        <v>47351886</v>
      </c>
      <c r="H41" s="8">
        <f t="shared" si="9"/>
        <v>0</v>
      </c>
      <c r="I41" s="8">
        <f t="shared" si="9"/>
        <v>0</v>
      </c>
      <c r="J41" s="8">
        <f t="shared" si="9"/>
        <v>8626953.0699999984</v>
      </c>
      <c r="K41" s="8">
        <f t="shared" si="9"/>
        <v>8626953.0699999984</v>
      </c>
      <c r="L41" s="8">
        <f>+L42+L45</f>
        <v>9015342.540000001</v>
      </c>
      <c r="M41" s="8">
        <f>+M42+M45</f>
        <v>9015342.7600000016</v>
      </c>
      <c r="N41" s="8">
        <f t="shared" si="9"/>
        <v>18079444.520000003</v>
      </c>
      <c r="O41" s="29">
        <f t="shared" si="2"/>
        <v>0.38181044193255581</v>
      </c>
      <c r="P41" s="8">
        <f>+P42+P45</f>
        <v>18079444.520000003</v>
      </c>
      <c r="Q41" s="29">
        <f t="shared" si="3"/>
        <v>0.38181044193255581</v>
      </c>
    </row>
    <row r="42" spans="2:17" ht="23.1" customHeight="1" x14ac:dyDescent="0.2">
      <c r="B42" s="20"/>
      <c r="C42" s="11">
        <v>1</v>
      </c>
      <c r="D42" s="60" t="s">
        <v>6</v>
      </c>
      <c r="E42" s="61"/>
      <c r="F42" s="62"/>
      <c r="G42" s="10">
        <f t="shared" ref="G42:N42" si="10">SUM(G43:G44)</f>
        <v>47345886</v>
      </c>
      <c r="H42" s="10">
        <f t="shared" si="10"/>
        <v>0</v>
      </c>
      <c r="I42" s="10">
        <f t="shared" si="10"/>
        <v>0</v>
      </c>
      <c r="J42" s="10">
        <f t="shared" si="10"/>
        <v>8626361.2899999991</v>
      </c>
      <c r="K42" s="10">
        <f t="shared" si="10"/>
        <v>8626361.2899999991</v>
      </c>
      <c r="L42" s="10">
        <f>SUM(L43:L44)</f>
        <v>9014750.7600000016</v>
      </c>
      <c r="M42" s="10">
        <f>SUM(M43:M44)</f>
        <v>9014750.7600000016</v>
      </c>
      <c r="N42" s="10">
        <f t="shared" si="10"/>
        <v>18078110.080000002</v>
      </c>
      <c r="O42" s="30">
        <f t="shared" si="2"/>
        <v>0.38183064268773009</v>
      </c>
      <c r="P42" s="10">
        <f>SUM(P43:P44)</f>
        <v>18078110.080000002</v>
      </c>
      <c r="Q42" s="30">
        <f t="shared" si="3"/>
        <v>0.38183064268773009</v>
      </c>
    </row>
    <row r="43" spans="2:17" ht="20.100000000000001" customHeight="1" x14ac:dyDescent="0.2">
      <c r="B43" s="21"/>
      <c r="C43" s="6"/>
      <c r="D43" s="3" t="s">
        <v>6</v>
      </c>
      <c r="E43" s="2">
        <v>1</v>
      </c>
      <c r="F43" s="7" t="s">
        <v>7</v>
      </c>
      <c r="G43" s="5">
        <v>46675395</v>
      </c>
      <c r="H43" s="5">
        <v>0</v>
      </c>
      <c r="I43" s="5">
        <v>0</v>
      </c>
      <c r="J43" s="5">
        <v>8558946.5599999987</v>
      </c>
      <c r="K43" s="5">
        <v>8558946.5599999987</v>
      </c>
      <c r="L43" s="5">
        <v>8947336.0300000012</v>
      </c>
      <c r="M43" s="5">
        <v>8947336.0300000012</v>
      </c>
      <c r="N43" s="5">
        <v>17766933.16</v>
      </c>
      <c r="O43" s="31">
        <f t="shared" si="2"/>
        <v>0.38064880136525892</v>
      </c>
      <c r="P43" s="5">
        <v>17766933.16</v>
      </c>
      <c r="Q43" s="31">
        <f t="shared" si="3"/>
        <v>0.38064880136525892</v>
      </c>
    </row>
    <row r="44" spans="2:17" ht="20.100000000000001" customHeight="1" x14ac:dyDescent="0.2">
      <c r="B44" s="21"/>
      <c r="C44" s="6"/>
      <c r="D44" s="3"/>
      <c r="E44" s="2">
        <v>5</v>
      </c>
      <c r="F44" s="7" t="s">
        <v>9</v>
      </c>
      <c r="G44" s="5">
        <v>670491</v>
      </c>
      <c r="H44" s="5">
        <v>0</v>
      </c>
      <c r="I44" s="5">
        <v>0</v>
      </c>
      <c r="J44" s="5">
        <v>67414.73</v>
      </c>
      <c r="K44" s="5">
        <v>67414.73</v>
      </c>
      <c r="L44" s="5">
        <v>67414.73</v>
      </c>
      <c r="M44" s="5">
        <v>67414.73</v>
      </c>
      <c r="N44" s="5">
        <v>311176.92</v>
      </c>
      <c r="O44" s="31">
        <f t="shared" si="2"/>
        <v>0.46410305283739822</v>
      </c>
      <c r="P44" s="5">
        <v>311176.92</v>
      </c>
      <c r="Q44" s="31">
        <f t="shared" si="3"/>
        <v>0.46410305283739822</v>
      </c>
    </row>
    <row r="45" spans="2:17" ht="23.1" customHeight="1" x14ac:dyDescent="0.2">
      <c r="B45" s="20"/>
      <c r="C45" s="11">
        <v>3</v>
      </c>
      <c r="D45" s="60" t="s">
        <v>18</v>
      </c>
      <c r="E45" s="61"/>
      <c r="F45" s="62"/>
      <c r="G45" s="10">
        <f t="shared" ref="G45:N45" si="11">+G46</f>
        <v>6000</v>
      </c>
      <c r="H45" s="10">
        <f t="shared" si="11"/>
        <v>0</v>
      </c>
      <c r="I45" s="10">
        <f t="shared" si="11"/>
        <v>0</v>
      </c>
      <c r="J45" s="10">
        <f t="shared" si="11"/>
        <v>591.78</v>
      </c>
      <c r="K45" s="10">
        <f t="shared" si="11"/>
        <v>591.78</v>
      </c>
      <c r="L45" s="10">
        <f t="shared" si="11"/>
        <v>591.78</v>
      </c>
      <c r="M45" s="10">
        <f>+M46</f>
        <v>592</v>
      </c>
      <c r="N45" s="10">
        <f t="shared" si="11"/>
        <v>1334.44</v>
      </c>
      <c r="O45" s="30">
        <f t="shared" si="2"/>
        <v>0.22240666666666667</v>
      </c>
      <c r="P45" s="10">
        <f>+P46</f>
        <v>1334.44</v>
      </c>
      <c r="Q45" s="30">
        <f t="shared" si="3"/>
        <v>0.22240666666666667</v>
      </c>
    </row>
    <row r="46" spans="2:17" ht="20.100000000000001" customHeight="1" x14ac:dyDescent="0.2">
      <c r="B46" s="21"/>
      <c r="C46" s="6"/>
      <c r="D46" s="3"/>
      <c r="E46" s="2">
        <v>5</v>
      </c>
      <c r="F46" s="7" t="s">
        <v>23</v>
      </c>
      <c r="G46" s="5">
        <v>6000</v>
      </c>
      <c r="H46" s="5">
        <v>0</v>
      </c>
      <c r="I46" s="5">
        <v>0</v>
      </c>
      <c r="J46" s="5">
        <v>591.78</v>
      </c>
      <c r="K46" s="5">
        <v>591.78</v>
      </c>
      <c r="L46" s="5">
        <v>591.78</v>
      </c>
      <c r="M46" s="5">
        <v>592</v>
      </c>
      <c r="N46" s="5">
        <v>1334.44</v>
      </c>
      <c r="O46" s="31">
        <f t="shared" si="2"/>
        <v>0.22240666666666667</v>
      </c>
      <c r="P46" s="5">
        <v>1334.44</v>
      </c>
      <c r="Q46" s="31">
        <f t="shared" si="3"/>
        <v>0.22240666666666667</v>
      </c>
    </row>
    <row r="47" spans="2:17" ht="23.1" customHeight="1" thickBot="1" x14ac:dyDescent="0.25">
      <c r="B47" s="22"/>
      <c r="C47" s="23"/>
      <c r="D47" s="24"/>
      <c r="E47" s="25"/>
      <c r="F47" s="26"/>
      <c r="G47" s="27"/>
      <c r="H47" s="27"/>
      <c r="I47" s="27"/>
      <c r="J47" s="27"/>
      <c r="K47" s="27"/>
      <c r="L47" s="27"/>
      <c r="M47" s="27"/>
      <c r="N47" s="27"/>
      <c r="O47" s="32"/>
      <c r="P47" s="27"/>
      <c r="Q47" s="32"/>
    </row>
    <row r="48" spans="2:17" ht="23.1" customHeight="1" x14ac:dyDescent="0.2"/>
    <row r="49" spans="7:7" ht="20.100000000000001" customHeight="1" x14ac:dyDescent="0.2">
      <c r="G49" s="33"/>
    </row>
    <row r="50" spans="7:7" ht="20.100000000000001" customHeight="1" x14ac:dyDescent="0.2"/>
    <row r="51" spans="7:7" ht="20.100000000000001" customHeight="1" x14ac:dyDescent="0.2"/>
    <row r="52" spans="7:7" ht="20.100000000000001" customHeight="1" x14ac:dyDescent="0.2"/>
    <row r="53" spans="7:7" ht="20.100000000000001" customHeight="1" x14ac:dyDescent="0.2"/>
  </sheetData>
  <mergeCells count="15">
    <mergeCell ref="E9:F9"/>
    <mergeCell ref="D10:F10"/>
    <mergeCell ref="D11:F11"/>
    <mergeCell ref="D15:F15"/>
    <mergeCell ref="E34:F34"/>
    <mergeCell ref="N7:Q7"/>
    <mergeCell ref="J7:K7"/>
    <mergeCell ref="B3:I3"/>
    <mergeCell ref="H7:I7"/>
    <mergeCell ref="L7:M7"/>
    <mergeCell ref="D45:F45"/>
    <mergeCell ref="D25:F25"/>
    <mergeCell ref="D39:F39"/>
    <mergeCell ref="D41:F41"/>
    <mergeCell ref="D42:F42"/>
  </mergeCells>
  <printOptions horizontalCentered="1" verticalCentered="1"/>
  <pageMargins left="0" right="0" top="0" bottom="0" header="0.51181102362204722" footer="0.51181102362204722"/>
  <pageSetup paperSize="5" scale="6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SEVERINI, José Antonio</dc:creator>
  <cp:lastModifiedBy>Federico Piedras</cp:lastModifiedBy>
  <cp:lastPrinted>2020-01-15T13:35:40Z</cp:lastPrinted>
  <dcterms:created xsi:type="dcterms:W3CDTF">2018-06-06T14:00:16Z</dcterms:created>
  <dcterms:modified xsi:type="dcterms:W3CDTF">2020-06-03T22:53:09Z</dcterms:modified>
</cp:coreProperties>
</file>