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Ejecución Presupuestaria" sheetId="3" r:id="rId1"/>
  </sheets>
  <calcPr calcId="152511"/>
</workbook>
</file>

<file path=xl/calcChain.xml><?xml version="1.0" encoding="utf-8"?>
<calcChain xmlns="http://schemas.openxmlformats.org/spreadsheetml/2006/main">
  <c r="AG48" i="3" l="1"/>
  <c r="AE48" i="3"/>
  <c r="AF47" i="3"/>
  <c r="AG47" i="3"/>
  <c r="AE47" i="3"/>
  <c r="AD47" i="3"/>
  <c r="AC47" i="3"/>
  <c r="AB47" i="3"/>
  <c r="AA47" i="3"/>
  <c r="AA42" i="3"/>
  <c r="Z47" i="3"/>
  <c r="Y47" i="3"/>
  <c r="X47" i="3"/>
  <c r="W47" i="3"/>
  <c r="W42" i="3"/>
  <c r="V47" i="3"/>
  <c r="S47" i="3"/>
  <c r="R47" i="3"/>
  <c r="Q47" i="3"/>
  <c r="Q42" i="3"/>
  <c r="P47" i="3"/>
  <c r="O47" i="3"/>
  <c r="N47" i="3"/>
  <c r="M47" i="3"/>
  <c r="M42" i="3"/>
  <c r="L47" i="3"/>
  <c r="K47" i="3"/>
  <c r="J47" i="3"/>
  <c r="I47" i="3"/>
  <c r="I42" i="3"/>
  <c r="H47" i="3"/>
  <c r="G47" i="3"/>
  <c r="AG46" i="3"/>
  <c r="AE46" i="3"/>
  <c r="AG44" i="3"/>
  <c r="AE44" i="3"/>
  <c r="AF43" i="3"/>
  <c r="AF42" i="3"/>
  <c r="AG42" i="3"/>
  <c r="AD43" i="3"/>
  <c r="AC43" i="3"/>
  <c r="AB43" i="3"/>
  <c r="AB42" i="3"/>
  <c r="AA43" i="3"/>
  <c r="Z43" i="3"/>
  <c r="Y43" i="3"/>
  <c r="X43" i="3"/>
  <c r="X42" i="3"/>
  <c r="W43" i="3"/>
  <c r="V43" i="3"/>
  <c r="S43" i="3"/>
  <c r="R43" i="3"/>
  <c r="R42" i="3"/>
  <c r="Q43" i="3"/>
  <c r="P43" i="3"/>
  <c r="O43" i="3"/>
  <c r="N43" i="3"/>
  <c r="N42" i="3"/>
  <c r="M43" i="3"/>
  <c r="L43" i="3"/>
  <c r="K43" i="3"/>
  <c r="J43" i="3"/>
  <c r="J42" i="3"/>
  <c r="I43" i="3"/>
  <c r="H43" i="3"/>
  <c r="G43" i="3"/>
  <c r="AE43" i="3"/>
  <c r="AD42" i="3"/>
  <c r="AE42" i="3"/>
  <c r="AC42" i="3"/>
  <c r="Z42" i="3"/>
  <c r="Y42" i="3"/>
  <c r="V42" i="3"/>
  <c r="S42" i="3"/>
  <c r="P42" i="3"/>
  <c r="O42" i="3"/>
  <c r="L42" i="3"/>
  <c r="K42" i="3"/>
  <c r="H42" i="3"/>
  <c r="G42" i="3"/>
  <c r="AG41" i="3"/>
  <c r="AE41" i="3"/>
  <c r="AF40" i="3"/>
  <c r="AG40" i="3"/>
  <c r="AD40" i="3"/>
  <c r="AC40" i="3"/>
  <c r="AB40" i="3"/>
  <c r="AB10" i="3"/>
  <c r="AB9" i="3"/>
  <c r="AA40" i="3"/>
  <c r="Z40" i="3"/>
  <c r="Y40" i="3"/>
  <c r="X40" i="3"/>
  <c r="X10" i="3"/>
  <c r="X9" i="3"/>
  <c r="W40" i="3"/>
  <c r="V40" i="3"/>
  <c r="S40" i="3"/>
  <c r="R40" i="3"/>
  <c r="R10" i="3"/>
  <c r="R9" i="3"/>
  <c r="Q40" i="3"/>
  <c r="P40" i="3"/>
  <c r="O40" i="3"/>
  <c r="N40" i="3"/>
  <c r="N10" i="3"/>
  <c r="N9" i="3"/>
  <c r="M40" i="3"/>
  <c r="L40" i="3"/>
  <c r="K40" i="3"/>
  <c r="J40" i="3"/>
  <c r="J10" i="3"/>
  <c r="J9" i="3"/>
  <c r="I40" i="3"/>
  <c r="H40" i="3"/>
  <c r="G40" i="3"/>
  <c r="AE40" i="3"/>
  <c r="AG39" i="3"/>
  <c r="AE39" i="3"/>
  <c r="AG38" i="3"/>
  <c r="AE38" i="3"/>
  <c r="AG37" i="3"/>
  <c r="AE37" i="3"/>
  <c r="AG36" i="3"/>
  <c r="AE36" i="3"/>
  <c r="AF35" i="3"/>
  <c r="AD35" i="3"/>
  <c r="AE35" i="3"/>
  <c r="AC35" i="3"/>
  <c r="AC10" i="3"/>
  <c r="AC9" i="3"/>
  <c r="AB35" i="3"/>
  <c r="AA35" i="3"/>
  <c r="Z35" i="3"/>
  <c r="Y35" i="3"/>
  <c r="Y10" i="3"/>
  <c r="Y9" i="3"/>
  <c r="X35" i="3"/>
  <c r="W35" i="3"/>
  <c r="V35" i="3"/>
  <c r="S35" i="3"/>
  <c r="S10" i="3"/>
  <c r="S9" i="3"/>
  <c r="R35" i="3"/>
  <c r="Q35" i="3"/>
  <c r="P35" i="3"/>
  <c r="O35" i="3"/>
  <c r="O10" i="3"/>
  <c r="O9" i="3"/>
  <c r="N35" i="3"/>
  <c r="M35" i="3"/>
  <c r="L35" i="3"/>
  <c r="K35" i="3"/>
  <c r="K10" i="3"/>
  <c r="K9" i="3"/>
  <c r="J35" i="3"/>
  <c r="I35" i="3"/>
  <c r="H35" i="3"/>
  <c r="G35" i="3"/>
  <c r="G10" i="3"/>
  <c r="G9" i="3"/>
  <c r="AG34" i="3"/>
  <c r="AE34" i="3"/>
  <c r="AG33" i="3"/>
  <c r="AE33" i="3"/>
  <c r="AG32" i="3"/>
  <c r="AE32" i="3"/>
  <c r="AG31" i="3"/>
  <c r="AE31" i="3"/>
  <c r="AG30" i="3"/>
  <c r="AE30" i="3"/>
  <c r="AG29" i="3"/>
  <c r="AE29" i="3"/>
  <c r="AG28" i="3"/>
  <c r="AE28" i="3"/>
  <c r="AG27" i="3"/>
  <c r="AE27" i="3"/>
  <c r="AF26" i="3"/>
  <c r="AG26" i="3"/>
  <c r="AD26" i="3"/>
  <c r="AE26" i="3"/>
  <c r="AC26" i="3"/>
  <c r="AB26" i="3"/>
  <c r="AA26" i="3"/>
  <c r="Z26" i="3"/>
  <c r="Y26" i="3"/>
  <c r="X26" i="3"/>
  <c r="W26" i="3"/>
  <c r="V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AG25" i="3"/>
  <c r="AE25" i="3"/>
  <c r="AG23" i="3"/>
  <c r="AE23" i="3"/>
  <c r="AG22" i="3"/>
  <c r="AE22" i="3"/>
  <c r="AG21" i="3"/>
  <c r="AE21" i="3"/>
  <c r="AG20" i="3"/>
  <c r="AE20" i="3"/>
  <c r="AG19" i="3"/>
  <c r="AE19" i="3"/>
  <c r="AG18" i="3"/>
  <c r="AE18" i="3"/>
  <c r="AG17" i="3"/>
  <c r="AE17" i="3"/>
  <c r="AF16" i="3"/>
  <c r="AG16" i="3"/>
  <c r="AE16" i="3"/>
  <c r="AD16" i="3"/>
  <c r="AC16" i="3"/>
  <c r="AB16" i="3"/>
  <c r="AA16" i="3"/>
  <c r="Z16" i="3"/>
  <c r="Y16" i="3"/>
  <c r="X16" i="3"/>
  <c r="W16" i="3"/>
  <c r="V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AG15" i="3"/>
  <c r="AE15" i="3"/>
  <c r="AG13" i="3"/>
  <c r="AE13" i="3"/>
  <c r="AG12" i="3"/>
  <c r="AE12" i="3"/>
  <c r="AF11" i="3"/>
  <c r="AG11" i="3"/>
  <c r="AD11" i="3"/>
  <c r="AD10" i="3"/>
  <c r="AC11" i="3"/>
  <c r="AB11" i="3"/>
  <c r="AA11" i="3"/>
  <c r="Z11" i="3"/>
  <c r="Z10" i="3"/>
  <c r="Z9" i="3"/>
  <c r="Y11" i="3"/>
  <c r="X11" i="3"/>
  <c r="W11" i="3"/>
  <c r="V11" i="3"/>
  <c r="V10" i="3"/>
  <c r="V9" i="3"/>
  <c r="S11" i="3"/>
  <c r="R11" i="3"/>
  <c r="Q11" i="3"/>
  <c r="P11" i="3"/>
  <c r="P10" i="3"/>
  <c r="P9" i="3"/>
  <c r="O11" i="3"/>
  <c r="N11" i="3"/>
  <c r="M11" i="3"/>
  <c r="L11" i="3"/>
  <c r="L10" i="3"/>
  <c r="L9" i="3"/>
  <c r="K11" i="3"/>
  <c r="J11" i="3"/>
  <c r="I11" i="3"/>
  <c r="H11" i="3"/>
  <c r="H10" i="3"/>
  <c r="H9" i="3"/>
  <c r="G11" i="3"/>
  <c r="AA10" i="3"/>
  <c r="AA9" i="3"/>
  <c r="W10" i="3"/>
  <c r="W9" i="3"/>
  <c r="Q10" i="3"/>
  <c r="Q9" i="3"/>
  <c r="M10" i="3"/>
  <c r="M9" i="3"/>
  <c r="I10" i="3"/>
  <c r="I9" i="3"/>
  <c r="AD9" i="3"/>
  <c r="AE9" i="3"/>
  <c r="AE10" i="3"/>
  <c r="AF10" i="3"/>
  <c r="AE11" i="3"/>
  <c r="AG43" i="3"/>
  <c r="AG35" i="3"/>
  <c r="AG10" i="3"/>
  <c r="AF9" i="3"/>
  <c r="AG9" i="3"/>
</calcChain>
</file>

<file path=xl/sharedStrings.xml><?xml version="1.0" encoding="utf-8"?>
<sst xmlns="http://schemas.openxmlformats.org/spreadsheetml/2006/main" count="86" uniqueCount="57">
  <si>
    <t>Gastos en Personal</t>
  </si>
  <si>
    <t>Bienes de Consumo</t>
  </si>
  <si>
    <t>Servicios No Personales</t>
  </si>
  <si>
    <t>Transferencias</t>
  </si>
  <si>
    <t>EJECUCION PRESUPUESTARIA POR OBJETO DEL GASTO CONSOLIDADO AL 31 DE DICIEMBRE DE 2019</t>
  </si>
  <si>
    <t>COMPROMISO ACUMULADO Y DEVENGADO ACUMULADO A CADA UNO DE LOS MESES</t>
  </si>
  <si>
    <t>Acumulado a Enero</t>
  </si>
  <si>
    <t>Acumulado a Febrero</t>
  </si>
  <si>
    <t>Acumulado a Marzo</t>
  </si>
  <si>
    <t>Acumulado a Abril</t>
  </si>
  <si>
    <t>Acumulado a Mayo</t>
  </si>
  <si>
    <t>Acumulado a Junio</t>
  </si>
  <si>
    <t>Acumulado a Julio</t>
  </si>
  <si>
    <t>Acumulado a Agosto</t>
  </si>
  <si>
    <t>Acumulado a Septiembre</t>
  </si>
  <si>
    <t>Acumulado a Octubre</t>
  </si>
  <si>
    <t>Acumulado a Noviembre</t>
  </si>
  <si>
    <t>Acumulado a Diciembre</t>
  </si>
  <si>
    <t>Fte</t>
  </si>
  <si>
    <t>In</t>
  </si>
  <si>
    <t>Pp</t>
  </si>
  <si>
    <t>Principal Desc.</t>
  </si>
  <si>
    <t>Crédito Vigente</t>
  </si>
  <si>
    <t>Compromiso</t>
  </si>
  <si>
    <t>Devengado</t>
  </si>
  <si>
    <t>% Ejecucion Compromiso</t>
  </si>
  <si>
    <t>% Ejecucion Devengado</t>
  </si>
  <si>
    <t>TOTAL GENERAL PRESUPUESTO 2019</t>
  </si>
  <si>
    <t>Tesoro Nacional</t>
  </si>
  <si>
    <t>Personal Permanente</t>
  </si>
  <si>
    <t>Servicios Extraordinarios</t>
  </si>
  <si>
    <t>Asignaciones Familiares</t>
  </si>
  <si>
    <t>Asistencia Social al Personal</t>
  </si>
  <si>
    <t>Productos Alimenticios, Agropecuarios y Forestales</t>
  </si>
  <si>
    <t>Textiles y Vestuario</t>
  </si>
  <si>
    <t>Productos de Papel, Cartón e Impresos</t>
  </si>
  <si>
    <t>Productos de Cuero y Caucho</t>
  </si>
  <si>
    <t>Productos Químicos, Combustibles y Lubricantes</t>
  </si>
  <si>
    <t>Productos de Minerales No Metálicos</t>
  </si>
  <si>
    <t>Productos Metálicos</t>
  </si>
  <si>
    <t>Minerales</t>
  </si>
  <si>
    <t>Otros Bienes de Consumo</t>
  </si>
  <si>
    <t>Servicios Básicos</t>
  </si>
  <si>
    <t>Alquileres y Derechos</t>
  </si>
  <si>
    <t>Mantenimiento, Reparación y Limpieza</t>
  </si>
  <si>
    <t>Servicios Técnicos y Profesionales</t>
  </si>
  <si>
    <t>Servicios Comerciales y Financieros</t>
  </si>
  <si>
    <t>Pasajes y Viáticos</t>
  </si>
  <si>
    <t>Impuestos, Derechos, Tasas y Juicios</t>
  </si>
  <si>
    <t>Otros Servicios</t>
  </si>
  <si>
    <t xml:space="preserve"> Bienes de Uso</t>
  </si>
  <si>
    <t>Construcciones</t>
  </si>
  <si>
    <t>Maquinaria y Equipo</t>
  </si>
  <si>
    <t>Libros, Revistas y Otros Elementos Coleccionables</t>
  </si>
  <si>
    <t>Activos Intangibles</t>
  </si>
  <si>
    <t>Transf. al Sector Privado para Financiar Gastos Corrientes</t>
  </si>
  <si>
    <t>Recursos con Afectación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</si>
</sst>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3" fontId="4" fillId="0" borderId="10" xfId="0" applyNumberFormat="1" applyFont="1" applyBorder="1" applyAlignment="1" applyProtection="1">
      <alignment horizontal="center" vertical="center" wrapText="1"/>
    </xf>
    <xf numFmtId="10" fontId="4" fillId="0" borderId="11" xfId="0" applyNumberFormat="1" applyFont="1" applyBorder="1" applyAlignment="1" applyProtection="1">
      <alignment horizontal="center" vertical="center" wrapText="1"/>
    </xf>
    <xf numFmtId="10" fontId="4" fillId="0" borderId="10" xfId="0" applyNumberFormat="1" applyFont="1" applyFill="1" applyBorder="1" applyAlignment="1" applyProtection="1">
      <alignment horizontal="center" vertical="center" wrapText="1"/>
    </xf>
    <xf numFmtId="3" fontId="4" fillId="2" borderId="12" xfId="0" applyNumberFormat="1" applyFont="1" applyFill="1" applyBorder="1" applyAlignment="1" applyProtection="1">
      <alignment horizontal="right" vertical="center" wrapText="1"/>
    </xf>
    <xf numFmtId="3" fontId="4" fillId="2" borderId="13" xfId="0" applyNumberFormat="1" applyFont="1" applyFill="1" applyBorder="1" applyAlignment="1" applyProtection="1">
      <alignment horizontal="right" vertical="center" wrapText="1"/>
    </xf>
    <xf numFmtId="3" fontId="4" fillId="2" borderId="15" xfId="0" applyNumberFormat="1" applyFont="1" applyFill="1" applyBorder="1" applyAlignment="1" applyProtection="1">
      <alignment horizontal="right" vertical="center" wrapText="1"/>
    </xf>
    <xf numFmtId="10" fontId="4" fillId="2" borderId="15" xfId="0" applyNumberFormat="1" applyFont="1" applyFill="1" applyBorder="1" applyAlignment="1" applyProtection="1">
      <alignment horizontal="center" vertical="center" wrapText="1"/>
    </xf>
    <xf numFmtId="3" fontId="4" fillId="0" borderId="16" xfId="0" applyNumberFormat="1" applyFont="1" applyBorder="1" applyAlignment="1" applyProtection="1">
      <alignment horizontal="right" vertical="center" wrapText="1"/>
    </xf>
    <xf numFmtId="3" fontId="4" fillId="0" borderId="17" xfId="0" applyNumberFormat="1" applyFont="1" applyBorder="1" applyAlignment="1" applyProtection="1">
      <alignment horizontal="right" vertical="center" wrapText="1"/>
    </xf>
    <xf numFmtId="3" fontId="4" fillId="0" borderId="11" xfId="0" applyNumberFormat="1" applyFont="1" applyBorder="1" applyAlignment="1" applyProtection="1">
      <alignment horizontal="right" vertical="center" wrapText="1"/>
    </xf>
    <xf numFmtId="3" fontId="5" fillId="0" borderId="12" xfId="0" applyNumberFormat="1" applyFont="1" applyBorder="1" applyAlignment="1" applyProtection="1">
      <alignment horizontal="right" vertical="top" wrapText="1"/>
    </xf>
    <xf numFmtId="3" fontId="5" fillId="0" borderId="13" xfId="0" applyNumberFormat="1" applyFont="1" applyBorder="1" applyAlignment="1" applyProtection="1">
      <alignment horizontal="right" vertical="top" wrapText="1"/>
    </xf>
    <xf numFmtId="3" fontId="5" fillId="0" borderId="0" xfId="0" applyNumberFormat="1" applyFont="1" applyBorder="1" applyAlignment="1" applyProtection="1">
      <alignment horizontal="left" vertical="center" wrapText="1"/>
    </xf>
    <xf numFmtId="3" fontId="5" fillId="0" borderId="0" xfId="0" applyNumberFormat="1" applyFont="1" applyBorder="1" applyAlignment="1" applyProtection="1">
      <alignment horizontal="right" vertical="top" wrapText="1"/>
    </xf>
    <xf numFmtId="3" fontId="5" fillId="0" borderId="14" xfId="0" applyNumberFormat="1" applyFont="1" applyBorder="1" applyAlignment="1" applyProtection="1">
      <alignment horizontal="left" vertical="top" wrapText="1"/>
    </xf>
    <xf numFmtId="3" fontId="5" fillId="0" borderId="15" xfId="0" applyNumberFormat="1" applyFont="1" applyBorder="1" applyAlignment="1" applyProtection="1">
      <alignment horizontal="right" vertical="top" wrapText="1"/>
    </xf>
    <xf numFmtId="3" fontId="6" fillId="0" borderId="0" xfId="0" applyNumberFormat="1" applyFont="1" applyBorder="1" applyAlignment="1" applyProtection="1">
      <alignment horizontal="right" vertical="center" wrapText="1"/>
    </xf>
    <xf numFmtId="3" fontId="1" fillId="0" borderId="20" xfId="0" applyNumberFormat="1" applyFont="1" applyBorder="1"/>
    <xf numFmtId="10" fontId="5" fillId="0" borderId="15" xfId="0" applyNumberFormat="1" applyFont="1" applyBorder="1" applyAlignment="1" applyProtection="1">
      <alignment horizontal="center" vertical="top" wrapText="1"/>
    </xf>
    <xf numFmtId="3" fontId="1" fillId="0" borderId="0" xfId="0" applyNumberFormat="1" applyFont="1"/>
    <xf numFmtId="3" fontId="5" fillId="0" borderId="0" xfId="0" applyNumberFormat="1" applyFont="1" applyBorder="1" applyAlignment="1" applyProtection="1">
      <alignment horizontal="left" vertical="top" wrapText="1"/>
    </xf>
    <xf numFmtId="3" fontId="1" fillId="0" borderId="21" xfId="0" applyNumberFormat="1" applyFont="1" applyBorder="1"/>
    <xf numFmtId="3" fontId="1" fillId="0" borderId="22" xfId="0" applyNumberFormat="1" applyFont="1" applyBorder="1"/>
    <xf numFmtId="3" fontId="4" fillId="0" borderId="19" xfId="0" applyNumberFormat="1" applyFont="1" applyBorder="1" applyAlignment="1" applyProtection="1">
      <alignment horizontal="right" vertical="center" wrapText="1"/>
    </xf>
    <xf numFmtId="3" fontId="5" fillId="0" borderId="14" xfId="0" applyNumberFormat="1" applyFont="1" applyBorder="1" applyAlignment="1" applyProtection="1">
      <alignment horizontal="right" vertical="top" wrapText="1"/>
    </xf>
    <xf numFmtId="3" fontId="1" fillId="0" borderId="23" xfId="0" applyNumberFormat="1" applyFont="1" applyBorder="1"/>
    <xf numFmtId="3" fontId="5" fillId="0" borderId="24" xfId="0" applyNumberFormat="1" applyFont="1" applyBorder="1" applyAlignment="1" applyProtection="1">
      <alignment horizontal="right" vertical="top" wrapText="1"/>
    </xf>
    <xf numFmtId="3" fontId="4" fillId="0" borderId="25" xfId="0" applyNumberFormat="1" applyFont="1" applyBorder="1" applyAlignment="1" applyProtection="1">
      <alignment horizontal="right" vertical="top" wrapText="1"/>
    </xf>
    <xf numFmtId="3" fontId="5" fillId="0" borderId="26" xfId="0" applyNumberFormat="1" applyFont="1" applyBorder="1" applyAlignment="1" applyProtection="1">
      <alignment horizontal="left" vertical="top" wrapText="1"/>
    </xf>
    <xf numFmtId="3" fontId="4" fillId="0" borderId="28" xfId="0" applyNumberFormat="1" applyFont="1" applyBorder="1" applyAlignment="1" applyProtection="1">
      <alignment horizontal="right" vertical="top" wrapText="1"/>
    </xf>
    <xf numFmtId="10" fontId="4" fillId="0" borderId="28" xfId="0" applyNumberFormat="1" applyFont="1" applyBorder="1" applyAlignment="1" applyProtection="1">
      <alignment horizontal="center" vertical="top" wrapText="1"/>
    </xf>
    <xf numFmtId="10" fontId="4" fillId="0" borderId="29" xfId="0" applyNumberFormat="1" applyFont="1" applyBorder="1" applyAlignment="1" applyProtection="1">
      <alignment horizontal="center" vertical="top" wrapText="1"/>
    </xf>
    <xf numFmtId="3" fontId="5" fillId="0" borderId="30" xfId="0" applyNumberFormat="1" applyFont="1" applyBorder="1" applyAlignment="1" applyProtection="1">
      <alignment horizontal="right" vertical="top" wrapText="1"/>
    </xf>
    <xf numFmtId="3" fontId="4" fillId="0" borderId="13" xfId="0" applyNumberFormat="1" applyFont="1" applyBorder="1" applyAlignment="1" applyProtection="1">
      <alignment horizontal="right" vertical="top" wrapText="1"/>
    </xf>
    <xf numFmtId="3" fontId="5" fillId="0" borderId="14" xfId="0" applyNumberFormat="1" applyFont="1" applyBorder="1" applyAlignment="1" applyProtection="1">
      <alignment horizontal="left" vertical="center" wrapText="1"/>
    </xf>
    <xf numFmtId="3" fontId="5" fillId="0" borderId="31" xfId="0" applyNumberFormat="1" applyFont="1" applyBorder="1" applyAlignment="1" applyProtection="1">
      <alignment horizontal="right" vertical="top" wrapText="1"/>
    </xf>
    <xf numFmtId="3" fontId="6" fillId="0" borderId="0" xfId="0" applyNumberFormat="1" applyFont="1" applyBorder="1" applyAlignment="1" applyProtection="1">
      <alignment horizontal="right" vertical="top" wrapText="1"/>
    </xf>
    <xf numFmtId="3" fontId="1" fillId="0" borderId="32" xfId="0" applyNumberFormat="1" applyFont="1" applyBorder="1"/>
    <xf numFmtId="10" fontId="5" fillId="0" borderId="31" xfId="0" applyNumberFormat="1" applyFont="1" applyBorder="1" applyAlignment="1" applyProtection="1">
      <alignment horizontal="center" vertical="top" wrapText="1"/>
    </xf>
    <xf numFmtId="3" fontId="5" fillId="0" borderId="33" xfId="0" applyNumberFormat="1" applyFont="1" applyBorder="1" applyAlignment="1" applyProtection="1">
      <alignment horizontal="right" vertical="top" wrapText="1"/>
    </xf>
    <xf numFmtId="3" fontId="5" fillId="0" borderId="34" xfId="0" applyNumberFormat="1" applyFont="1" applyBorder="1" applyAlignment="1" applyProtection="1">
      <alignment horizontal="right" vertical="top" wrapText="1"/>
    </xf>
    <xf numFmtId="10" fontId="5" fillId="0" borderId="34" xfId="0" applyNumberFormat="1" applyFont="1" applyBorder="1" applyAlignment="1" applyProtection="1">
      <alignment horizontal="center" vertical="top" wrapText="1"/>
    </xf>
    <xf numFmtId="3" fontId="4" fillId="2" borderId="14" xfId="0" applyNumberFormat="1" applyFont="1" applyFill="1" applyBorder="1" applyAlignment="1" applyProtection="1">
      <alignment horizontal="right" vertical="center" wrapText="1"/>
    </xf>
    <xf numFmtId="0" fontId="0" fillId="0" borderId="35" xfId="0" applyBorder="1"/>
    <xf numFmtId="0" fontId="0" fillId="0" borderId="36" xfId="0" applyBorder="1"/>
    <xf numFmtId="0" fontId="0" fillId="0" borderId="37" xfId="0" applyBorder="1" applyAlignment="1">
      <alignment horizontal="left"/>
    </xf>
    <xf numFmtId="0" fontId="0" fillId="0" borderId="37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39" xfId="0" applyBorder="1" applyAlignment="1">
      <alignment horizontal="center"/>
    </xf>
    <xf numFmtId="3" fontId="4" fillId="0" borderId="18" xfId="0" applyNumberFormat="1" applyFont="1" applyBorder="1" applyAlignment="1" applyProtection="1">
      <alignment horizontal="left" vertical="center" wrapText="1"/>
    </xf>
    <xf numFmtId="3" fontId="4" fillId="0" borderId="19" xfId="0" applyNumberFormat="1" applyFont="1" applyBorder="1" applyAlignment="1" applyProtection="1">
      <alignment horizontal="left" vertical="center" wrapText="1"/>
    </xf>
    <xf numFmtId="3" fontId="4" fillId="0" borderId="26" xfId="0" applyNumberFormat="1" applyFont="1" applyBorder="1" applyAlignment="1" applyProtection="1">
      <alignment horizontal="left" vertical="center" wrapText="1"/>
    </xf>
    <xf numFmtId="3" fontId="4" fillId="0" borderId="27" xfId="0" applyNumberFormat="1" applyFont="1" applyBorder="1" applyAlignment="1" applyProtection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4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2" xfId="0" applyBorder="1" applyAlignment="1"/>
    <xf numFmtId="0" fontId="4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G55"/>
  <sheetViews>
    <sheetView showGridLines="0" tabSelected="1" workbookViewId="0">
      <pane xSplit="6" ySplit="8" topLeftCell="W9" activePane="bottomRight" state="frozen"/>
      <selection pane="topRight" activeCell="G1" sqref="G1"/>
      <selection pane="bottomLeft" activeCell="A9" sqref="A9"/>
      <selection pane="bottomRight" activeCell="AI8" sqref="AI8"/>
    </sheetView>
  </sheetViews>
  <sheetFormatPr baseColWidth="10" defaultColWidth="9.140625" defaultRowHeight="12.75" x14ac:dyDescent="0.2"/>
  <cols>
    <col min="1" max="1" width="3" customWidth="1"/>
    <col min="2" max="2" width="4.140625" customWidth="1"/>
    <col min="3" max="3" width="2.5703125" customWidth="1"/>
    <col min="4" max="4" width="0.140625" style="2" customWidth="1"/>
    <col min="5" max="5" width="3.42578125" customWidth="1"/>
    <col min="6" max="6" width="56.5703125" style="2" bestFit="1" customWidth="1"/>
    <col min="7" max="7" width="15.28515625" bestFit="1" customWidth="1"/>
    <col min="8" max="9" width="14.140625" bestFit="1" customWidth="1"/>
    <col min="10" max="13" width="14.140625" customWidth="1"/>
    <col min="14" max="17" width="14.140625" bestFit="1" customWidth="1"/>
    <col min="18" max="27" width="14.140625" customWidth="1"/>
    <col min="28" max="28" width="17.140625" customWidth="1"/>
    <col min="29" max="29" width="17.28515625" customWidth="1"/>
    <col min="30" max="30" width="15.28515625" bestFit="1" customWidth="1"/>
    <col min="31" max="31" width="14" customWidth="1"/>
    <col min="32" max="32" width="15.28515625" bestFit="1" customWidth="1"/>
    <col min="33" max="33" width="17.28515625" bestFit="1" customWidth="1"/>
  </cols>
  <sheetData>
    <row r="2" spans="2:33" ht="22.5" customHeight="1" x14ac:dyDescent="0.25">
      <c r="B2" s="76" t="s">
        <v>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2:33" ht="24.75" customHeight="1" x14ac:dyDescent="0.25">
      <c r="B3" s="78" t="s">
        <v>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6" spans="2:33" ht="13.5" thickBot="1" x14ac:dyDescent="0.25"/>
    <row r="7" spans="2:33" ht="15.75" customHeight="1" thickBot="1" x14ac:dyDescent="0.3">
      <c r="H7" s="79" t="s">
        <v>6</v>
      </c>
      <c r="I7" s="80"/>
      <c r="J7" s="79" t="s">
        <v>7</v>
      </c>
      <c r="K7" s="80"/>
      <c r="L7" s="79" t="s">
        <v>8</v>
      </c>
      <c r="M7" s="80"/>
      <c r="N7" s="70" t="s">
        <v>9</v>
      </c>
      <c r="O7" s="72"/>
      <c r="P7" s="70" t="s">
        <v>10</v>
      </c>
      <c r="Q7" s="69"/>
      <c r="R7" s="68" t="s">
        <v>11</v>
      </c>
      <c r="S7" s="69"/>
      <c r="T7" s="68" t="s">
        <v>12</v>
      </c>
      <c r="U7" s="69"/>
      <c r="V7" s="68" t="s">
        <v>13</v>
      </c>
      <c r="W7" s="69"/>
      <c r="X7" s="68" t="s">
        <v>14</v>
      </c>
      <c r="Y7" s="69"/>
      <c r="Z7" s="68" t="s">
        <v>15</v>
      </c>
      <c r="AA7" s="69"/>
      <c r="AB7" s="68" t="s">
        <v>16</v>
      </c>
      <c r="AC7" s="69"/>
      <c r="AD7" s="70" t="s">
        <v>17</v>
      </c>
      <c r="AE7" s="71"/>
      <c r="AF7" s="72"/>
      <c r="AG7" s="73"/>
    </row>
    <row r="8" spans="2:33" ht="51.75" customHeight="1" thickBot="1" x14ac:dyDescent="0.25">
      <c r="B8" s="3" t="s">
        <v>18</v>
      </c>
      <c r="C8" s="4" t="s">
        <v>19</v>
      </c>
      <c r="D8" s="4"/>
      <c r="E8" s="4" t="s">
        <v>20</v>
      </c>
      <c r="F8" s="4" t="s">
        <v>21</v>
      </c>
      <c r="G8" s="4" t="s">
        <v>22</v>
      </c>
      <c r="H8" s="5" t="s">
        <v>23</v>
      </c>
      <c r="I8" s="5" t="s">
        <v>24</v>
      </c>
      <c r="J8" s="5" t="s">
        <v>23</v>
      </c>
      <c r="K8" s="5" t="s">
        <v>24</v>
      </c>
      <c r="L8" s="5" t="s">
        <v>23</v>
      </c>
      <c r="M8" s="5" t="s">
        <v>24</v>
      </c>
      <c r="N8" s="5" t="s">
        <v>23</v>
      </c>
      <c r="O8" s="5" t="s">
        <v>24</v>
      </c>
      <c r="P8" s="5" t="s">
        <v>23</v>
      </c>
      <c r="Q8" s="5" t="s">
        <v>24</v>
      </c>
      <c r="R8" s="5" t="s">
        <v>23</v>
      </c>
      <c r="S8" s="5" t="s">
        <v>24</v>
      </c>
      <c r="T8" s="5" t="s">
        <v>23</v>
      </c>
      <c r="U8" s="5" t="s">
        <v>24</v>
      </c>
      <c r="V8" s="5" t="s">
        <v>23</v>
      </c>
      <c r="W8" s="5" t="s">
        <v>24</v>
      </c>
      <c r="X8" s="5" t="s">
        <v>23</v>
      </c>
      <c r="Y8" s="5" t="s">
        <v>24</v>
      </c>
      <c r="Z8" s="5" t="s">
        <v>23</v>
      </c>
      <c r="AA8" s="5" t="s">
        <v>24</v>
      </c>
      <c r="AB8" s="5" t="s">
        <v>23</v>
      </c>
      <c r="AC8" s="5" t="s">
        <v>24</v>
      </c>
      <c r="AD8" s="5" t="s">
        <v>23</v>
      </c>
      <c r="AE8" s="4" t="s">
        <v>25</v>
      </c>
      <c r="AF8" s="5" t="s">
        <v>24</v>
      </c>
      <c r="AG8" s="4" t="s">
        <v>26</v>
      </c>
    </row>
    <row r="9" spans="2:33" ht="34.5" customHeight="1" x14ac:dyDescent="0.2">
      <c r="B9" s="6"/>
      <c r="C9" s="7"/>
      <c r="D9" s="8"/>
      <c r="E9" s="74" t="s">
        <v>27</v>
      </c>
      <c r="F9" s="75"/>
      <c r="G9" s="9">
        <f>+G10+G42</f>
        <v>13173481948</v>
      </c>
      <c r="H9" s="9">
        <f t="shared" ref="H9:N9" si="0">+H10+H42</f>
        <v>808579901.52999997</v>
      </c>
      <c r="I9" s="9">
        <f t="shared" si="0"/>
        <v>759637928.79999995</v>
      </c>
      <c r="J9" s="9">
        <f t="shared" si="0"/>
        <v>1574859446.53</v>
      </c>
      <c r="K9" s="9">
        <f t="shared" si="0"/>
        <v>1522751571.3699999</v>
      </c>
      <c r="L9" s="9">
        <f>+L10+L42</f>
        <v>2438519170.8299994</v>
      </c>
      <c r="M9" s="9">
        <f>+M10+M42</f>
        <v>2366644063.7499995</v>
      </c>
      <c r="N9" s="9">
        <f t="shared" si="0"/>
        <v>3285076625.2300005</v>
      </c>
      <c r="O9" s="9">
        <f>+O10+O42</f>
        <v>3213190262.5900006</v>
      </c>
      <c r="P9" s="9">
        <f>+P10+P42</f>
        <v>4154039075.3200002</v>
      </c>
      <c r="Q9" s="9">
        <f>+Q10+Q42</f>
        <v>4081933132.3699999</v>
      </c>
      <c r="R9" s="9">
        <f>+R10+R42</f>
        <v>5679212473.7900009</v>
      </c>
      <c r="S9" s="9">
        <f>+S10+S42</f>
        <v>5620853692.2800016</v>
      </c>
      <c r="T9" s="9">
        <v>6669091606.4000006</v>
      </c>
      <c r="U9" s="9">
        <v>6611156676.5300007</v>
      </c>
      <c r="V9" s="9">
        <f t="shared" ref="V9:AD9" si="1">+V10+V42</f>
        <v>7462206011.1300001</v>
      </c>
      <c r="W9" s="9">
        <f t="shared" si="1"/>
        <v>7605470685.6600018</v>
      </c>
      <c r="X9" s="9">
        <f t="shared" si="1"/>
        <v>8785024329.8199978</v>
      </c>
      <c r="Y9" s="9">
        <f t="shared" si="1"/>
        <v>8724947826.4300003</v>
      </c>
      <c r="Z9" s="9">
        <f t="shared" si="1"/>
        <v>9896161537.7900009</v>
      </c>
      <c r="AA9" s="9">
        <f t="shared" si="1"/>
        <v>9840070417.5200005</v>
      </c>
      <c r="AB9" s="9">
        <f>+AB10+AB42</f>
        <v>11098137955.35</v>
      </c>
      <c r="AC9" s="9">
        <f>+AC10+AC42</f>
        <v>11064351014.930002</v>
      </c>
      <c r="AD9" s="9">
        <f t="shared" si="1"/>
        <v>13139565954.310001</v>
      </c>
      <c r="AE9" s="10">
        <f>+AD9/G9</f>
        <v>0.99742543438220232</v>
      </c>
      <c r="AF9" s="9">
        <f>+AF10+AF42</f>
        <v>13125812628.480001</v>
      </c>
      <c r="AG9" s="11">
        <f>+AF9/G9</f>
        <v>0.99638141838974958</v>
      </c>
    </row>
    <row r="10" spans="2:33" ht="23.1" customHeight="1" x14ac:dyDescent="0.2">
      <c r="B10" s="12">
        <v>1</v>
      </c>
      <c r="C10" s="13"/>
      <c r="D10" s="65" t="s">
        <v>28</v>
      </c>
      <c r="E10" s="66"/>
      <c r="F10" s="67"/>
      <c r="G10" s="14">
        <f>+G11+G16+G26+G35+G40</f>
        <v>13126130062</v>
      </c>
      <c r="H10" s="14">
        <f t="shared" ref="H10:N10" si="2">+H11+H16+H26+H35+H40</f>
        <v>808460177.50999999</v>
      </c>
      <c r="I10" s="14">
        <f t="shared" si="2"/>
        <v>759518204.77999997</v>
      </c>
      <c r="J10" s="14">
        <f t="shared" si="2"/>
        <v>1568862444.96</v>
      </c>
      <c r="K10" s="14">
        <f t="shared" si="2"/>
        <v>1516754569.8</v>
      </c>
      <c r="L10" s="14">
        <f>+L11+L16+L26+L35+L40</f>
        <v>2429559876.9099994</v>
      </c>
      <c r="M10" s="14">
        <f>+M11+M16+M26+M35+M40</f>
        <v>2357684769.8299994</v>
      </c>
      <c r="N10" s="14">
        <f t="shared" si="2"/>
        <v>3273172281.1500006</v>
      </c>
      <c r="O10" s="14">
        <f>+O11+O16+O26+O35+O40</f>
        <v>3201285918.5100007</v>
      </c>
      <c r="P10" s="14">
        <f>+P11+P16+P26+P35+P40</f>
        <v>4139167486.25</v>
      </c>
      <c r="Q10" s="14">
        <f>+Q11+Q16+Q26+Q35+Q40</f>
        <v>4067061543.2999997</v>
      </c>
      <c r="R10" s="14">
        <f>+R11+R16+R26+R35+R40</f>
        <v>5658995854.9800005</v>
      </c>
      <c r="S10" s="14">
        <f>+S11+S16+S26+S35+S40</f>
        <v>5600637073.4700012</v>
      </c>
      <c r="T10" s="14">
        <v>6645404783.5200005</v>
      </c>
      <c r="U10" s="14">
        <v>6587469853.6500006</v>
      </c>
      <c r="V10" s="14">
        <f t="shared" ref="V10:AD10" si="3">+V11+V16+V26+V35+V40</f>
        <v>7435086439.1999998</v>
      </c>
      <c r="W10" s="14">
        <f t="shared" si="3"/>
        <v>7578351113.7300014</v>
      </c>
      <c r="X10" s="14">
        <f t="shared" si="3"/>
        <v>8754094907.869997</v>
      </c>
      <c r="Y10" s="14">
        <f t="shared" si="3"/>
        <v>8694018404.4799995</v>
      </c>
      <c r="Z10" s="14">
        <f t="shared" si="3"/>
        <v>9861025343.6000004</v>
      </c>
      <c r="AA10" s="14">
        <f t="shared" si="3"/>
        <v>9804934223.3299999</v>
      </c>
      <c r="AB10" s="14">
        <f>+AB11+AB16+AB26+AB35+AB40</f>
        <v>11058657899.35</v>
      </c>
      <c r="AC10" s="14">
        <f>+AC11+AC16+AC26+AC35+AC40</f>
        <v>11024870958.930002</v>
      </c>
      <c r="AD10" s="14">
        <f t="shared" si="3"/>
        <v>13092861954.320002</v>
      </c>
      <c r="AE10" s="15">
        <f>+AD10/G10</f>
        <v>0.99746550525380595</v>
      </c>
      <c r="AF10" s="14">
        <f>+AF11+AF16+AF26+AF35+AF40</f>
        <v>13079108628.490002</v>
      </c>
      <c r="AG10" s="15">
        <f>+AF10/G10</f>
        <v>0.99641772302362563</v>
      </c>
    </row>
    <row r="11" spans="2:33" ht="23.1" customHeight="1" x14ac:dyDescent="0.2">
      <c r="B11" s="16"/>
      <c r="C11" s="17">
        <v>1</v>
      </c>
      <c r="D11" s="59" t="s">
        <v>0</v>
      </c>
      <c r="E11" s="63"/>
      <c r="F11" s="64"/>
      <c r="G11" s="18">
        <f>SUM(G12:G15)</f>
        <v>12733511545</v>
      </c>
      <c r="H11" s="18">
        <f t="shared" ref="H11:N11" si="4">SUM(H12:H15)</f>
        <v>749499339.27999997</v>
      </c>
      <c r="I11" s="18">
        <f t="shared" si="4"/>
        <v>749499339.27999997</v>
      </c>
      <c r="J11" s="18">
        <f t="shared" si="4"/>
        <v>1493686204.6499999</v>
      </c>
      <c r="K11" s="18">
        <f t="shared" si="4"/>
        <v>1493686204.6499999</v>
      </c>
      <c r="L11" s="18">
        <f>SUM(L12:L15)</f>
        <v>2316654619.8899999</v>
      </c>
      <c r="M11" s="18">
        <f>SUM(M12:M15)</f>
        <v>2316654619.8899999</v>
      </c>
      <c r="N11" s="18">
        <f t="shared" si="4"/>
        <v>3146769160.8900003</v>
      </c>
      <c r="O11" s="18">
        <f>SUM(O12:O15)</f>
        <v>3146769160.8900003</v>
      </c>
      <c r="P11" s="18">
        <f>SUM(P12:P15)</f>
        <v>3987065902.8699999</v>
      </c>
      <c r="Q11" s="18">
        <f>SUM(Q12:Q15)</f>
        <v>3987065902.8699999</v>
      </c>
      <c r="R11" s="18">
        <f>SUM(R12:R15)</f>
        <v>5483686755.5900002</v>
      </c>
      <c r="S11" s="18">
        <f>SUM(S12:S15)</f>
        <v>5483686755.5900002</v>
      </c>
      <c r="T11" s="18">
        <v>6459519917.8800001</v>
      </c>
      <c r="U11" s="18">
        <v>6459519917.8800001</v>
      </c>
      <c r="V11" s="18">
        <f t="shared" ref="V11:AD11" si="5">SUM(V12:V15)</f>
        <v>7212744111.829999</v>
      </c>
      <c r="W11" s="18">
        <f t="shared" si="5"/>
        <v>7430393905.0900002</v>
      </c>
      <c r="X11" s="18">
        <f t="shared" si="5"/>
        <v>8500819953.999999</v>
      </c>
      <c r="Y11" s="18">
        <f t="shared" si="5"/>
        <v>8500800822.0599995</v>
      </c>
      <c r="Z11" s="18">
        <f t="shared" si="5"/>
        <v>9578853279.6100006</v>
      </c>
      <c r="AA11" s="18">
        <f t="shared" si="5"/>
        <v>9578834147.6700001</v>
      </c>
      <c r="AB11" s="18">
        <f>SUM(AB12:AB15)</f>
        <v>10762107949.75</v>
      </c>
      <c r="AC11" s="18">
        <f>SUM(AC12:AC15)</f>
        <v>10762088817.810001</v>
      </c>
      <c r="AD11" s="18">
        <f t="shared" si="5"/>
        <v>12710872428.84</v>
      </c>
      <c r="AE11" s="10">
        <f>+AD11/G11</f>
        <v>0.99822208382346111</v>
      </c>
      <c r="AF11" s="18">
        <f>SUM(AF12:AF15)</f>
        <v>12710872428.84</v>
      </c>
      <c r="AG11" s="10">
        <f>+AF11/G11</f>
        <v>0.99822208382346111</v>
      </c>
    </row>
    <row r="12" spans="2:33" ht="20.100000000000001" customHeight="1" x14ac:dyDescent="0.2">
      <c r="B12" s="19">
        <v>1</v>
      </c>
      <c r="C12" s="20">
        <v>1</v>
      </c>
      <c r="D12" s="21"/>
      <c r="E12" s="22">
        <v>1</v>
      </c>
      <c r="F12" s="23" t="s">
        <v>29</v>
      </c>
      <c r="G12" s="24">
        <v>12613137203</v>
      </c>
      <c r="H12" s="24">
        <v>741956226.33000004</v>
      </c>
      <c r="I12" s="24">
        <v>741956226.33000004</v>
      </c>
      <c r="J12" s="24">
        <v>1478832659.0999999</v>
      </c>
      <c r="K12" s="24">
        <v>1478832659.0999999</v>
      </c>
      <c r="L12" s="24">
        <v>2292916237.77</v>
      </c>
      <c r="M12" s="24">
        <v>2292916237.77</v>
      </c>
      <c r="N12" s="24">
        <v>3114768438.5</v>
      </c>
      <c r="O12" s="24">
        <v>3114768438.5</v>
      </c>
      <c r="P12" s="24">
        <v>3946611433.6900001</v>
      </c>
      <c r="Q12" s="24">
        <v>3946611433.6900001</v>
      </c>
      <c r="R12" s="24">
        <v>5431012599.1899996</v>
      </c>
      <c r="S12" s="24">
        <v>5431012599.1899996</v>
      </c>
      <c r="T12" s="24">
        <v>6396133180.8900003</v>
      </c>
      <c r="U12" s="24">
        <v>6396133180.8900003</v>
      </c>
      <c r="V12" s="24">
        <v>7144878595.1999998</v>
      </c>
      <c r="W12" s="24">
        <v>7357346074.04</v>
      </c>
      <c r="X12" s="24">
        <v>8417351411.8299999</v>
      </c>
      <c r="Y12" s="24">
        <v>8417332389.5</v>
      </c>
      <c r="Z12" s="25">
        <v>9483685823.8099995</v>
      </c>
      <c r="AA12" s="26">
        <v>9483666801.4799995</v>
      </c>
      <c r="AB12" s="25">
        <v>10655661072.940001</v>
      </c>
      <c r="AC12" s="26">
        <v>10655642050.610001</v>
      </c>
      <c r="AD12" s="25">
        <v>12592127886.030001</v>
      </c>
      <c r="AE12" s="27">
        <f>+AD12/G12</f>
        <v>0.99833433057677334</v>
      </c>
      <c r="AF12" s="28">
        <v>12592127886.030001</v>
      </c>
      <c r="AG12" s="27">
        <f>+AF12/G12</f>
        <v>0.99833433057677334</v>
      </c>
    </row>
    <row r="13" spans="2:33" ht="20.100000000000001" customHeight="1" x14ac:dyDescent="0.2">
      <c r="B13" s="19"/>
      <c r="C13" s="20"/>
      <c r="D13" s="29"/>
      <c r="E13" s="22">
        <v>3</v>
      </c>
      <c r="F13" s="23" t="s">
        <v>30</v>
      </c>
      <c r="G13" s="24">
        <v>22354165</v>
      </c>
      <c r="H13" s="24">
        <v>1462247.67</v>
      </c>
      <c r="I13" s="24">
        <v>1462247.67</v>
      </c>
      <c r="J13" s="24">
        <v>2034088.36</v>
      </c>
      <c r="K13" s="24">
        <v>2034088.36</v>
      </c>
      <c r="L13" s="24">
        <v>3469083.71</v>
      </c>
      <c r="M13" s="24">
        <v>3469083.71</v>
      </c>
      <c r="N13" s="24">
        <v>4936016.63</v>
      </c>
      <c r="O13" s="24">
        <v>4936016.63</v>
      </c>
      <c r="P13" s="24">
        <v>6474065.9299999997</v>
      </c>
      <c r="Q13" s="24">
        <v>6474065.9299999997</v>
      </c>
      <c r="R13" s="24">
        <v>8313070.3499999996</v>
      </c>
      <c r="S13" s="24">
        <v>8313070.3499999996</v>
      </c>
      <c r="T13" s="24">
        <v>10391909.199999999</v>
      </c>
      <c r="U13" s="24">
        <v>10391909.199999999</v>
      </c>
      <c r="V13" s="24">
        <v>11460717.939999999</v>
      </c>
      <c r="W13" s="24">
        <v>11764103.91</v>
      </c>
      <c r="X13" s="24">
        <v>13593997.689999999</v>
      </c>
      <c r="Y13" s="24">
        <v>13593964.859999999</v>
      </c>
      <c r="Z13" s="25">
        <v>15782262.609999999</v>
      </c>
      <c r="AA13" s="30">
        <v>15782229.779999999</v>
      </c>
      <c r="AB13" s="25">
        <v>18243812.41</v>
      </c>
      <c r="AC13" s="30">
        <v>18243779.579999998</v>
      </c>
      <c r="AD13" s="25">
        <v>20724442.59</v>
      </c>
      <c r="AE13" s="27">
        <f>+AD13/G13</f>
        <v>0.92709535739760351</v>
      </c>
      <c r="AF13" s="28">
        <v>20724442.59</v>
      </c>
      <c r="AG13" s="27">
        <f>+AF13/G13</f>
        <v>0.92709535739760351</v>
      </c>
    </row>
    <row r="14" spans="2:33" ht="20.100000000000001" customHeight="1" x14ac:dyDescent="0.2">
      <c r="B14" s="19"/>
      <c r="C14" s="20"/>
      <c r="D14" s="29"/>
      <c r="E14" s="22">
        <v>4</v>
      </c>
      <c r="F14" s="23" t="s">
        <v>31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5">
        <v>0</v>
      </c>
      <c r="AA14" s="30">
        <v>0</v>
      </c>
      <c r="AB14" s="25">
        <v>0</v>
      </c>
      <c r="AC14" s="30">
        <v>0</v>
      </c>
      <c r="AD14" s="25">
        <v>0</v>
      </c>
      <c r="AE14" s="27">
        <v>0</v>
      </c>
      <c r="AF14" s="28">
        <v>0</v>
      </c>
      <c r="AG14" s="27">
        <v>0</v>
      </c>
    </row>
    <row r="15" spans="2:33" ht="20.100000000000001" customHeight="1" x14ac:dyDescent="0.2">
      <c r="B15" s="19"/>
      <c r="C15" s="20"/>
      <c r="D15" s="29"/>
      <c r="E15" s="22">
        <v>5</v>
      </c>
      <c r="F15" s="23" t="s">
        <v>32</v>
      </c>
      <c r="G15" s="24">
        <v>98020177</v>
      </c>
      <c r="H15" s="24">
        <v>6080865.2800000003</v>
      </c>
      <c r="I15" s="24">
        <v>6080865.2800000003</v>
      </c>
      <c r="J15" s="24">
        <v>12819457.189999999</v>
      </c>
      <c r="K15" s="24">
        <v>12819457.189999999</v>
      </c>
      <c r="L15" s="24">
        <v>20269298.41</v>
      </c>
      <c r="M15" s="24">
        <v>20269298.41</v>
      </c>
      <c r="N15" s="24">
        <v>27064705.760000002</v>
      </c>
      <c r="O15" s="24">
        <v>27064705.760000002</v>
      </c>
      <c r="P15" s="24">
        <v>33980403.25</v>
      </c>
      <c r="Q15" s="24">
        <v>33980403.25</v>
      </c>
      <c r="R15" s="24">
        <v>44361086.049999997</v>
      </c>
      <c r="S15" s="24">
        <v>44361086.049999997</v>
      </c>
      <c r="T15" s="24">
        <v>52994827.789999999</v>
      </c>
      <c r="U15" s="24">
        <v>52994827.789999999</v>
      </c>
      <c r="V15" s="24">
        <v>56404798.689999998</v>
      </c>
      <c r="W15" s="24">
        <v>61283727.140000001</v>
      </c>
      <c r="X15" s="24">
        <v>69874544.480000004</v>
      </c>
      <c r="Y15" s="24">
        <v>69874467.700000003</v>
      </c>
      <c r="Z15" s="25">
        <v>79385193.189999998</v>
      </c>
      <c r="AA15" s="31">
        <v>79385116.409999996</v>
      </c>
      <c r="AB15" s="25">
        <v>88203064.400000006</v>
      </c>
      <c r="AC15" s="31">
        <v>88202987.620000005</v>
      </c>
      <c r="AD15" s="25">
        <v>98020100.219999999</v>
      </c>
      <c r="AE15" s="27">
        <f t="shared" ref="AE15:AE23" si="6">+AD15/G15</f>
        <v>0.99999921669188574</v>
      </c>
      <c r="AF15" s="28">
        <v>98020100.219999999</v>
      </c>
      <c r="AG15" s="27">
        <f t="shared" ref="AG15:AG23" si="7">+AF15/G15</f>
        <v>0.99999921669188574</v>
      </c>
    </row>
    <row r="16" spans="2:33" ht="23.1" customHeight="1" x14ac:dyDescent="0.2">
      <c r="B16" s="16"/>
      <c r="C16" s="17">
        <v>2</v>
      </c>
      <c r="D16" s="59" t="s">
        <v>1</v>
      </c>
      <c r="E16" s="63"/>
      <c r="F16" s="64"/>
      <c r="G16" s="18">
        <f>SUM(G17:G25)</f>
        <v>59334930</v>
      </c>
      <c r="H16" s="18">
        <f t="shared" ref="H16:N16" si="8">SUM(H17:H25)</f>
        <v>2702657.09</v>
      </c>
      <c r="I16" s="18">
        <f t="shared" si="8"/>
        <v>932270.09</v>
      </c>
      <c r="J16" s="18">
        <f t="shared" si="8"/>
        <v>4104047.1999999993</v>
      </c>
      <c r="K16" s="18">
        <f t="shared" si="8"/>
        <v>1723123.15</v>
      </c>
      <c r="L16" s="18">
        <f t="shared" si="8"/>
        <v>4844000.66</v>
      </c>
      <c r="M16" s="18">
        <f t="shared" si="8"/>
        <v>2719986.97</v>
      </c>
      <c r="N16" s="18">
        <f t="shared" si="8"/>
        <v>8973978.879999999</v>
      </c>
      <c r="O16" s="18">
        <f>SUM(O17:O25)</f>
        <v>6126603.9399999995</v>
      </c>
      <c r="P16" s="18">
        <f>SUM(P17:P25)</f>
        <v>11499057.690000001</v>
      </c>
      <c r="Q16" s="18">
        <f>SUM(Q17:Q25)</f>
        <v>9007356.6900000013</v>
      </c>
      <c r="R16" s="18">
        <f>SUM(R17:R25)</f>
        <v>12508594.560000001</v>
      </c>
      <c r="S16" s="18">
        <f>SUM(S17:S25)</f>
        <v>10478321.060000001</v>
      </c>
      <c r="T16" s="18">
        <v>13515007.620000001</v>
      </c>
      <c r="U16" s="18">
        <v>11484734.120000001</v>
      </c>
      <c r="V16" s="18">
        <f t="shared" ref="V16:AD16" si="9">SUM(V17:V25)</f>
        <v>37496196.090000004</v>
      </c>
      <c r="W16" s="18">
        <f t="shared" si="9"/>
        <v>13476310.890000001</v>
      </c>
      <c r="X16" s="18">
        <f t="shared" si="9"/>
        <v>39233104.600000001</v>
      </c>
      <c r="Y16" s="18">
        <f t="shared" si="9"/>
        <v>31127767.600000001</v>
      </c>
      <c r="Z16" s="32">
        <f t="shared" si="9"/>
        <v>43918918.060000002</v>
      </c>
      <c r="AA16" s="18">
        <f t="shared" si="9"/>
        <v>38676177.359999999</v>
      </c>
      <c r="AB16" s="32">
        <f t="shared" si="9"/>
        <v>52192740.149999999</v>
      </c>
      <c r="AC16" s="18">
        <f t="shared" si="9"/>
        <v>44042857.329999998</v>
      </c>
      <c r="AD16" s="32">
        <f t="shared" si="9"/>
        <v>57028145.850000001</v>
      </c>
      <c r="AE16" s="10">
        <f t="shared" si="6"/>
        <v>0.96112266164298166</v>
      </c>
      <c r="AF16" s="18">
        <f>SUM(AF17:AF25)</f>
        <v>53700634.990000002</v>
      </c>
      <c r="AG16" s="10">
        <f t="shared" si="7"/>
        <v>0.90504252705783927</v>
      </c>
    </row>
    <row r="17" spans="2:33" ht="20.100000000000001" customHeight="1" x14ac:dyDescent="0.2">
      <c r="B17" s="19"/>
      <c r="C17" s="20"/>
      <c r="D17" s="29"/>
      <c r="E17" s="22">
        <v>1</v>
      </c>
      <c r="F17" s="23" t="s">
        <v>33</v>
      </c>
      <c r="G17" s="24">
        <v>2515093</v>
      </c>
      <c r="H17" s="24">
        <v>1815564.64</v>
      </c>
      <c r="I17" s="24">
        <v>175202.14</v>
      </c>
      <c r="J17" s="24">
        <v>1910251.34</v>
      </c>
      <c r="K17" s="24">
        <v>347746.34</v>
      </c>
      <c r="L17" s="24">
        <v>1972561.34</v>
      </c>
      <c r="M17" s="24">
        <v>528286.34000000008</v>
      </c>
      <c r="N17" s="24">
        <v>2051091.34</v>
      </c>
      <c r="O17" s="24">
        <v>744943.84000000008</v>
      </c>
      <c r="P17" s="24">
        <v>2143908.06</v>
      </c>
      <c r="Q17" s="24">
        <v>971793.05999999994</v>
      </c>
      <c r="R17" s="24">
        <v>2225610.46</v>
      </c>
      <c r="S17" s="24">
        <v>1202122.9600000002</v>
      </c>
      <c r="T17" s="24">
        <v>2301951.34</v>
      </c>
      <c r="U17" s="24">
        <v>1278463.8400000001</v>
      </c>
      <c r="V17" s="24">
        <v>2405485.9300000002</v>
      </c>
      <c r="W17" s="24">
        <v>1630743.43</v>
      </c>
      <c r="X17" s="24">
        <v>2478331.9899999998</v>
      </c>
      <c r="Y17" s="24">
        <v>1835469.49</v>
      </c>
      <c r="Z17" s="25">
        <v>3027176.88</v>
      </c>
      <c r="AA17" s="24">
        <v>2097756.88</v>
      </c>
      <c r="AB17" s="25">
        <v>3139836.5300000003</v>
      </c>
      <c r="AC17" s="24">
        <v>2375949.0300000003</v>
      </c>
      <c r="AD17" s="25">
        <v>3295611.88</v>
      </c>
      <c r="AE17" s="27">
        <f t="shared" si="6"/>
        <v>1.3103340035537452</v>
      </c>
      <c r="AF17" s="24">
        <v>2531724.38</v>
      </c>
      <c r="AG17" s="27">
        <f t="shared" si="7"/>
        <v>1.0066126302287828</v>
      </c>
    </row>
    <row r="18" spans="2:33" ht="20.100000000000001" customHeight="1" x14ac:dyDescent="0.2">
      <c r="B18" s="19"/>
      <c r="C18" s="20"/>
      <c r="D18" s="29"/>
      <c r="E18" s="22">
        <v>2</v>
      </c>
      <c r="F18" s="23" t="s">
        <v>34</v>
      </c>
      <c r="G18" s="24">
        <v>3861891</v>
      </c>
      <c r="H18" s="24">
        <v>80</v>
      </c>
      <c r="I18" s="24">
        <v>80</v>
      </c>
      <c r="J18" s="24">
        <v>862.89</v>
      </c>
      <c r="K18" s="24">
        <v>862.89</v>
      </c>
      <c r="L18" s="24">
        <v>5052.8900000000003</v>
      </c>
      <c r="M18" s="24">
        <v>5052.8900000000003</v>
      </c>
      <c r="N18" s="24">
        <v>5052.8900000000003</v>
      </c>
      <c r="O18" s="24">
        <v>5052.8900000000003</v>
      </c>
      <c r="P18" s="24">
        <v>981033.89</v>
      </c>
      <c r="Q18" s="24">
        <v>14482.89</v>
      </c>
      <c r="R18" s="24">
        <v>992269.89</v>
      </c>
      <c r="S18" s="24">
        <v>25718.89</v>
      </c>
      <c r="T18" s="24">
        <v>999997.89</v>
      </c>
      <c r="U18" s="24">
        <v>33446.89</v>
      </c>
      <c r="V18" s="24">
        <v>1009920.29</v>
      </c>
      <c r="W18" s="24">
        <v>694762.29</v>
      </c>
      <c r="X18" s="24">
        <v>1068394.29</v>
      </c>
      <c r="Y18" s="24">
        <v>818148.29</v>
      </c>
      <c r="Z18" s="25">
        <v>1137627.29</v>
      </c>
      <c r="AA18" s="24">
        <v>938051.29</v>
      </c>
      <c r="AB18" s="25">
        <v>1230227.32</v>
      </c>
      <c r="AC18" s="24">
        <v>990799.32</v>
      </c>
      <c r="AD18" s="25">
        <v>2599684.1</v>
      </c>
      <c r="AE18" s="27">
        <f t="shared" si="6"/>
        <v>0.67316350979351824</v>
      </c>
      <c r="AF18" s="24">
        <v>2400108.1</v>
      </c>
      <c r="AG18" s="27">
        <f t="shared" si="7"/>
        <v>0.6214851998671117</v>
      </c>
    </row>
    <row r="19" spans="2:33" ht="20.100000000000001" customHeight="1" x14ac:dyDescent="0.2">
      <c r="B19" s="19"/>
      <c r="C19" s="20"/>
      <c r="D19" s="29"/>
      <c r="E19" s="22">
        <v>3</v>
      </c>
      <c r="F19" s="23" t="s">
        <v>35</v>
      </c>
      <c r="G19" s="24">
        <v>17898002</v>
      </c>
      <c r="H19" s="24">
        <v>2031.89</v>
      </c>
      <c r="I19" s="24">
        <v>2031.89</v>
      </c>
      <c r="J19" s="24">
        <v>128435.89</v>
      </c>
      <c r="K19" s="24">
        <v>7295.89</v>
      </c>
      <c r="L19" s="24">
        <v>135343.53000000003</v>
      </c>
      <c r="M19" s="24">
        <v>135343.53000000003</v>
      </c>
      <c r="N19" s="24">
        <v>3387754.06</v>
      </c>
      <c r="O19" s="24">
        <v>2253859.06</v>
      </c>
      <c r="P19" s="24">
        <v>3470029.92</v>
      </c>
      <c r="Q19" s="24">
        <v>3470029.92</v>
      </c>
      <c r="R19" s="24">
        <v>3477094.92</v>
      </c>
      <c r="S19" s="24">
        <v>3477094.92</v>
      </c>
      <c r="T19" s="24">
        <v>3479094.92</v>
      </c>
      <c r="U19" s="24">
        <v>3479094.92</v>
      </c>
      <c r="V19" s="24">
        <v>12669495.220000001</v>
      </c>
      <c r="W19" s="24">
        <v>3510695.2199999997</v>
      </c>
      <c r="X19" s="24">
        <v>12698042.050000001</v>
      </c>
      <c r="Y19" s="24">
        <v>12689162.050000001</v>
      </c>
      <c r="Z19" s="25">
        <v>13750605.360000001</v>
      </c>
      <c r="AA19" s="24">
        <v>12716945.360000001</v>
      </c>
      <c r="AB19" s="25">
        <v>15860127.76</v>
      </c>
      <c r="AC19" s="24">
        <v>13310395.76</v>
      </c>
      <c r="AD19" s="25">
        <v>15891303.060000001</v>
      </c>
      <c r="AE19" s="27">
        <f t="shared" si="6"/>
        <v>0.88788139927574039</v>
      </c>
      <c r="AF19" s="24">
        <v>14061223.060000001</v>
      </c>
      <c r="AG19" s="27">
        <f t="shared" si="7"/>
        <v>0.78563087991609348</v>
      </c>
    </row>
    <row r="20" spans="2:33" ht="20.100000000000001" customHeight="1" x14ac:dyDescent="0.2">
      <c r="B20" s="19"/>
      <c r="C20" s="20"/>
      <c r="D20" s="29"/>
      <c r="E20" s="22">
        <v>4</v>
      </c>
      <c r="F20" s="23" t="s">
        <v>36</v>
      </c>
      <c r="G20" s="24">
        <v>138289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5">
        <v>0</v>
      </c>
      <c r="AA20" s="24">
        <v>0</v>
      </c>
      <c r="AB20" s="25">
        <v>0</v>
      </c>
      <c r="AC20" s="24">
        <v>0</v>
      </c>
      <c r="AD20" s="25">
        <v>0</v>
      </c>
      <c r="AE20" s="27">
        <f t="shared" si="6"/>
        <v>0</v>
      </c>
      <c r="AF20" s="24">
        <v>0</v>
      </c>
      <c r="AG20" s="27">
        <f t="shared" si="7"/>
        <v>0</v>
      </c>
    </row>
    <row r="21" spans="2:33" ht="20.100000000000001" customHeight="1" x14ac:dyDescent="0.2">
      <c r="B21" s="19"/>
      <c r="C21" s="20"/>
      <c r="D21" s="29"/>
      <c r="E21" s="22">
        <v>5</v>
      </c>
      <c r="F21" s="23" t="s">
        <v>37</v>
      </c>
      <c r="G21" s="24">
        <v>2388232</v>
      </c>
      <c r="H21" s="24">
        <v>181312.21999999997</v>
      </c>
      <c r="I21" s="24">
        <v>181312.21999999997</v>
      </c>
      <c r="J21" s="24">
        <v>187383.78999999998</v>
      </c>
      <c r="K21" s="24">
        <v>187383.78999999998</v>
      </c>
      <c r="L21" s="24">
        <v>327736.65999999997</v>
      </c>
      <c r="M21" s="24">
        <v>327736.65999999997</v>
      </c>
      <c r="N21" s="24">
        <v>545243.39</v>
      </c>
      <c r="O21" s="24">
        <v>545243.39</v>
      </c>
      <c r="P21" s="24">
        <v>725689.91999999993</v>
      </c>
      <c r="Q21" s="24">
        <v>725689.91999999993</v>
      </c>
      <c r="R21" s="24">
        <v>951170.37</v>
      </c>
      <c r="S21" s="24">
        <v>951170.37</v>
      </c>
      <c r="T21" s="24">
        <v>1105246.98</v>
      </c>
      <c r="U21" s="24">
        <v>1105246.98</v>
      </c>
      <c r="V21" s="24">
        <v>2808988.29</v>
      </c>
      <c r="W21" s="24">
        <v>1310060.29</v>
      </c>
      <c r="X21" s="24">
        <v>2939212.15</v>
      </c>
      <c r="Y21" s="24">
        <v>2938834.15</v>
      </c>
      <c r="Z21" s="25">
        <v>3435073.72</v>
      </c>
      <c r="AA21" s="24">
        <v>3434695.72</v>
      </c>
      <c r="AB21" s="25">
        <v>3702704.07</v>
      </c>
      <c r="AC21" s="24">
        <v>3660562.07</v>
      </c>
      <c r="AD21" s="25">
        <v>5434110.79</v>
      </c>
      <c r="AE21" s="27">
        <f t="shared" si="6"/>
        <v>2.2753697253868133</v>
      </c>
      <c r="AF21" s="24">
        <v>5433732.6900000004</v>
      </c>
      <c r="AG21" s="27">
        <f t="shared" si="7"/>
        <v>2.2752114074344538</v>
      </c>
    </row>
    <row r="22" spans="2:33" ht="20.100000000000001" customHeight="1" x14ac:dyDescent="0.2">
      <c r="B22" s="19"/>
      <c r="C22" s="20"/>
      <c r="D22" s="29"/>
      <c r="E22" s="22">
        <v>6</v>
      </c>
      <c r="F22" s="23" t="s">
        <v>38</v>
      </c>
      <c r="G22" s="24">
        <v>5000000</v>
      </c>
      <c r="H22" s="24">
        <v>8651.44</v>
      </c>
      <c r="I22" s="24">
        <v>8651.44</v>
      </c>
      <c r="J22" s="24">
        <v>56217.440000000002</v>
      </c>
      <c r="K22" s="24">
        <v>56217.440000000002</v>
      </c>
      <c r="L22" s="24">
        <v>63209.630000000005</v>
      </c>
      <c r="M22" s="24">
        <v>63209.630000000005</v>
      </c>
      <c r="N22" s="24">
        <v>73366.63</v>
      </c>
      <c r="O22" s="24">
        <v>73366.63</v>
      </c>
      <c r="P22" s="24">
        <v>134552.63</v>
      </c>
      <c r="Q22" s="24">
        <v>134552.63</v>
      </c>
      <c r="R22" s="24">
        <v>136452.63</v>
      </c>
      <c r="S22" s="24">
        <v>136452.63</v>
      </c>
      <c r="T22" s="24">
        <v>141484.26</v>
      </c>
      <c r="U22" s="24">
        <v>141484.26</v>
      </c>
      <c r="V22" s="24">
        <v>210027.77000000002</v>
      </c>
      <c r="W22" s="24">
        <v>210027.77000000002</v>
      </c>
      <c r="X22" s="24">
        <v>212761.37</v>
      </c>
      <c r="Y22" s="24">
        <v>212761.37</v>
      </c>
      <c r="Z22" s="25">
        <v>1441675.01</v>
      </c>
      <c r="AA22" s="24">
        <v>224275.01</v>
      </c>
      <c r="AB22" s="25">
        <v>1451409.99</v>
      </c>
      <c r="AC22" s="24">
        <v>1451409.99</v>
      </c>
      <c r="AD22" s="25">
        <v>1704891.82</v>
      </c>
      <c r="AE22" s="27">
        <f t="shared" si="6"/>
        <v>0.34097836400000003</v>
      </c>
      <c r="AF22" s="24">
        <v>1704891.82</v>
      </c>
      <c r="AG22" s="27">
        <f t="shared" si="7"/>
        <v>0.34097836400000003</v>
      </c>
    </row>
    <row r="23" spans="2:33" ht="20.100000000000001" customHeight="1" x14ac:dyDescent="0.2">
      <c r="B23" s="19"/>
      <c r="C23" s="20"/>
      <c r="D23" s="29"/>
      <c r="E23" s="22">
        <v>7</v>
      </c>
      <c r="F23" s="23" t="s">
        <v>39</v>
      </c>
      <c r="G23" s="24">
        <v>329260</v>
      </c>
      <c r="H23" s="24">
        <v>71281.399999999994</v>
      </c>
      <c r="I23" s="24">
        <v>71281.399999999994</v>
      </c>
      <c r="J23" s="24">
        <v>74616.399999999994</v>
      </c>
      <c r="K23" s="24">
        <v>74616.399999999994</v>
      </c>
      <c r="L23" s="24">
        <v>81146.23</v>
      </c>
      <c r="M23" s="24">
        <v>81146.23</v>
      </c>
      <c r="N23" s="24">
        <v>83046.23</v>
      </c>
      <c r="O23" s="24">
        <v>83046.23</v>
      </c>
      <c r="P23" s="24">
        <v>92111.73</v>
      </c>
      <c r="Q23" s="24">
        <v>92111.73</v>
      </c>
      <c r="R23" s="24">
        <v>94576.73</v>
      </c>
      <c r="S23" s="24">
        <v>94576.73</v>
      </c>
      <c r="T23" s="24">
        <v>141343.72999999998</v>
      </c>
      <c r="U23" s="24">
        <v>141343.72999999998</v>
      </c>
      <c r="V23" s="24">
        <v>164173.73000000001</v>
      </c>
      <c r="W23" s="24">
        <v>164173.73000000001</v>
      </c>
      <c r="X23" s="24">
        <v>485485.73</v>
      </c>
      <c r="Y23" s="24">
        <v>230625.73</v>
      </c>
      <c r="Z23" s="25">
        <v>627359.92000000004</v>
      </c>
      <c r="AA23" s="24">
        <v>585439.92000000004</v>
      </c>
      <c r="AB23" s="25">
        <v>644612.07999999996</v>
      </c>
      <c r="AC23" s="24">
        <v>602692.07999999996</v>
      </c>
      <c r="AD23" s="25">
        <v>669036.55000000005</v>
      </c>
      <c r="AE23" s="27">
        <f t="shared" si="6"/>
        <v>2.0319399562655653</v>
      </c>
      <c r="AF23" s="24">
        <v>669036.55000000005</v>
      </c>
      <c r="AG23" s="27">
        <f t="shared" si="7"/>
        <v>2.0319399562655653</v>
      </c>
    </row>
    <row r="24" spans="2:33" ht="20.100000000000001" customHeight="1" x14ac:dyDescent="0.2">
      <c r="B24" s="19"/>
      <c r="C24" s="20"/>
      <c r="D24" s="29"/>
      <c r="E24" s="22">
        <v>8</v>
      </c>
      <c r="F24" s="23" t="s">
        <v>40</v>
      </c>
      <c r="G24" s="24">
        <v>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>
        <v>40</v>
      </c>
      <c r="S24" s="24">
        <v>40</v>
      </c>
      <c r="T24" s="24">
        <v>40</v>
      </c>
      <c r="U24" s="24">
        <v>40</v>
      </c>
      <c r="V24" s="24">
        <v>40</v>
      </c>
      <c r="W24" s="24">
        <v>40</v>
      </c>
      <c r="X24" s="24">
        <v>40</v>
      </c>
      <c r="Y24" s="24">
        <v>40</v>
      </c>
      <c r="Z24" s="25">
        <v>40</v>
      </c>
      <c r="AA24" s="24">
        <v>40</v>
      </c>
      <c r="AB24" s="25">
        <v>200</v>
      </c>
      <c r="AC24" s="24">
        <v>200</v>
      </c>
      <c r="AD24" s="25">
        <v>7150</v>
      </c>
      <c r="AE24" s="27">
        <v>0</v>
      </c>
      <c r="AF24" s="24">
        <v>7150</v>
      </c>
      <c r="AG24" s="27">
        <v>0</v>
      </c>
    </row>
    <row r="25" spans="2:33" ht="20.100000000000001" customHeight="1" x14ac:dyDescent="0.2">
      <c r="B25" s="19"/>
      <c r="C25" s="20"/>
      <c r="D25" s="29"/>
      <c r="E25" s="22">
        <v>9</v>
      </c>
      <c r="F25" s="23" t="s">
        <v>41</v>
      </c>
      <c r="G25" s="24">
        <v>27204163</v>
      </c>
      <c r="H25" s="24">
        <v>623735.5</v>
      </c>
      <c r="I25" s="24">
        <v>493711</v>
      </c>
      <c r="J25" s="24">
        <v>1746279.45</v>
      </c>
      <c r="K25" s="24">
        <v>1049000.3999999999</v>
      </c>
      <c r="L25" s="24">
        <v>2258950.38</v>
      </c>
      <c r="M25" s="24">
        <v>1579211.69</v>
      </c>
      <c r="N25" s="24">
        <v>2828424.34</v>
      </c>
      <c r="O25" s="24">
        <v>2421091.9</v>
      </c>
      <c r="P25" s="24">
        <v>3951731.54</v>
      </c>
      <c r="Q25" s="24">
        <v>3598696.54</v>
      </c>
      <c r="R25" s="24">
        <v>4631379.5600000005</v>
      </c>
      <c r="S25" s="24">
        <v>4591144.5600000005</v>
      </c>
      <c r="T25" s="24">
        <v>5345848.5</v>
      </c>
      <c r="U25" s="24">
        <v>5305613.5</v>
      </c>
      <c r="V25" s="24">
        <v>18228064.859999999</v>
      </c>
      <c r="W25" s="24">
        <v>5955808.1599999992</v>
      </c>
      <c r="X25" s="24">
        <v>19350837.02</v>
      </c>
      <c r="Y25" s="24">
        <v>12402726.52</v>
      </c>
      <c r="Z25" s="25">
        <v>20499359.880000003</v>
      </c>
      <c r="AA25" s="24">
        <v>18678973.18</v>
      </c>
      <c r="AB25" s="25">
        <v>26163622.400000002</v>
      </c>
      <c r="AC25" s="24">
        <v>21650849.080000002</v>
      </c>
      <c r="AD25" s="25">
        <v>27426357.650000002</v>
      </c>
      <c r="AE25" s="27">
        <f t="shared" ref="AE25:AE44" si="10">+AD25/G25</f>
        <v>1.0081676708818428</v>
      </c>
      <c r="AF25" s="24">
        <v>26892768.390000001</v>
      </c>
      <c r="AG25" s="27">
        <f t="shared" ref="AG25:AG44" si="11">+AF25/G25</f>
        <v>0.98855342066580032</v>
      </c>
    </row>
    <row r="26" spans="2:33" ht="23.1" customHeight="1" x14ac:dyDescent="0.2">
      <c r="B26" s="16"/>
      <c r="C26" s="17">
        <v>3</v>
      </c>
      <c r="D26" s="59" t="s">
        <v>2</v>
      </c>
      <c r="E26" s="59"/>
      <c r="F26" s="60"/>
      <c r="G26" s="18">
        <f>SUM(G27:G34)</f>
        <v>252273536</v>
      </c>
      <c r="H26" s="18">
        <f t="shared" ref="H26:N26" si="12">SUM(H27:H34)</f>
        <v>56116216.199999996</v>
      </c>
      <c r="I26" s="18">
        <f t="shared" si="12"/>
        <v>8982650.8600000013</v>
      </c>
      <c r="J26" s="18">
        <f t="shared" si="12"/>
        <v>70888229.169999987</v>
      </c>
      <c r="K26" s="18">
        <f t="shared" si="12"/>
        <v>21199298.449999999</v>
      </c>
      <c r="L26" s="18">
        <f t="shared" si="12"/>
        <v>107799463.47</v>
      </c>
      <c r="M26" s="18">
        <f t="shared" si="12"/>
        <v>38086390.470000006</v>
      </c>
      <c r="N26" s="18">
        <f t="shared" si="12"/>
        <v>117103576.32000002</v>
      </c>
      <c r="O26" s="18">
        <f>SUM(O27:O34)</f>
        <v>48102609.010000005</v>
      </c>
      <c r="P26" s="18">
        <f>SUM(P27:P34)</f>
        <v>137188462.83000001</v>
      </c>
      <c r="Q26" s="18">
        <f>SUM(Q27:Q34)</f>
        <v>70370122.769999996</v>
      </c>
      <c r="R26" s="18">
        <f>SUM(R27:R34)</f>
        <v>159024783.11000001</v>
      </c>
      <c r="S26" s="18">
        <f>SUM(S27:S34)</f>
        <v>105492176.98999998</v>
      </c>
      <c r="T26" s="18">
        <v>168093024.37</v>
      </c>
      <c r="U26" s="18">
        <v>115374669.89</v>
      </c>
      <c r="V26" s="18">
        <f t="shared" ref="V26:AD26" si="13">SUM(V27:V34)</f>
        <v>179628347.60000002</v>
      </c>
      <c r="W26" s="18">
        <f t="shared" si="13"/>
        <v>132623917.46000002</v>
      </c>
      <c r="X26" s="18">
        <f t="shared" si="13"/>
        <v>199915628.26000002</v>
      </c>
      <c r="Y26" s="18">
        <f t="shared" si="13"/>
        <v>159198167.07999998</v>
      </c>
      <c r="Z26" s="32">
        <f t="shared" si="13"/>
        <v>214234770.50999999</v>
      </c>
      <c r="AA26" s="18">
        <f t="shared" si="13"/>
        <v>177885268.15000001</v>
      </c>
      <c r="AB26" s="32">
        <f t="shared" si="13"/>
        <v>217863335.87</v>
      </c>
      <c r="AC26" s="18">
        <f t="shared" si="13"/>
        <v>195155961.02000001</v>
      </c>
      <c r="AD26" s="32">
        <f t="shared" si="13"/>
        <v>248252013.01000002</v>
      </c>
      <c r="AE26" s="10">
        <f t="shared" si="10"/>
        <v>0.98405887889088783</v>
      </c>
      <c r="AF26" s="18">
        <f>SUM(AF27:AF34)</f>
        <v>238397411.20000002</v>
      </c>
      <c r="AG26" s="10">
        <f t="shared" si="11"/>
        <v>0.94499571766417867</v>
      </c>
    </row>
    <row r="27" spans="2:33" ht="20.100000000000001" customHeight="1" x14ac:dyDescent="0.2">
      <c r="B27" s="19"/>
      <c r="C27" s="20"/>
      <c r="D27" s="29"/>
      <c r="E27" s="22">
        <v>1</v>
      </c>
      <c r="F27" s="23" t="s">
        <v>42</v>
      </c>
      <c r="G27" s="24">
        <v>86713250</v>
      </c>
      <c r="H27" s="24">
        <v>4793449.17</v>
      </c>
      <c r="I27" s="24">
        <v>2106889.6799999997</v>
      </c>
      <c r="J27" s="24">
        <v>9254916</v>
      </c>
      <c r="K27" s="24">
        <v>6568356.5099999998</v>
      </c>
      <c r="L27" s="24">
        <v>24726200.190000001</v>
      </c>
      <c r="M27" s="24">
        <v>11181020.479999999</v>
      </c>
      <c r="N27" s="24">
        <v>29085930.449999999</v>
      </c>
      <c r="O27" s="24">
        <v>15735230.630000001</v>
      </c>
      <c r="P27" s="24">
        <v>38853207.990000002</v>
      </c>
      <c r="Q27" s="24">
        <v>25808913.060000002</v>
      </c>
      <c r="R27" s="24">
        <v>55041025.800000004</v>
      </c>
      <c r="S27" s="24">
        <v>32179744.870000001</v>
      </c>
      <c r="T27" s="24">
        <v>59332379.300000004</v>
      </c>
      <c r="U27" s="24">
        <v>36471098.370000005</v>
      </c>
      <c r="V27" s="24">
        <v>66357578.689999998</v>
      </c>
      <c r="W27" s="24">
        <v>43890097.539999999</v>
      </c>
      <c r="X27" s="24">
        <v>77213270.909999996</v>
      </c>
      <c r="Y27" s="24">
        <v>54913159.760000005</v>
      </c>
      <c r="Z27" s="33">
        <v>82825244</v>
      </c>
      <c r="AA27" s="34">
        <v>60634637.850000001</v>
      </c>
      <c r="AB27" s="33">
        <v>77235785.019999996</v>
      </c>
      <c r="AC27" s="34">
        <v>65411063.32</v>
      </c>
      <c r="AD27" s="33">
        <v>86331721.739999995</v>
      </c>
      <c r="AE27" s="27">
        <f t="shared" si="10"/>
        <v>0.99560011578391994</v>
      </c>
      <c r="AF27" s="28">
        <v>79747615.579999998</v>
      </c>
      <c r="AG27" s="27">
        <f t="shared" si="11"/>
        <v>0.91967047227499832</v>
      </c>
    </row>
    <row r="28" spans="2:33" ht="20.100000000000001" customHeight="1" x14ac:dyDescent="0.2">
      <c r="B28" s="19"/>
      <c r="C28" s="20"/>
      <c r="D28" s="29"/>
      <c r="E28" s="22">
        <v>2</v>
      </c>
      <c r="F28" s="23" t="s">
        <v>43</v>
      </c>
      <c r="G28" s="24">
        <v>90286041</v>
      </c>
      <c r="H28" s="24">
        <v>41966509.229999997</v>
      </c>
      <c r="I28" s="24">
        <v>4339169.1500000004</v>
      </c>
      <c r="J28" s="24">
        <v>43330831.299999997</v>
      </c>
      <c r="K28" s="24">
        <v>9194977.6600000001</v>
      </c>
      <c r="L28" s="24">
        <v>61787450.859999999</v>
      </c>
      <c r="M28" s="24">
        <v>17842842.620000001</v>
      </c>
      <c r="N28" s="24">
        <v>63533524.409999996</v>
      </c>
      <c r="O28" s="24">
        <v>19044436.170000002</v>
      </c>
      <c r="P28" s="24">
        <v>68390250.75</v>
      </c>
      <c r="Q28" s="24">
        <v>24855009.52</v>
      </c>
      <c r="R28" s="24">
        <v>69897570.200000003</v>
      </c>
      <c r="S28" s="24">
        <v>47690164.509999998</v>
      </c>
      <c r="T28" s="24">
        <v>70964050.719999999</v>
      </c>
      <c r="U28" s="24">
        <v>48894310.159999996</v>
      </c>
      <c r="V28" s="24">
        <v>71613901.099999994</v>
      </c>
      <c r="W28" s="24">
        <v>53853597.039999999</v>
      </c>
      <c r="X28" s="24">
        <v>75682458.030000001</v>
      </c>
      <c r="Y28" s="24">
        <v>63190071.619999997</v>
      </c>
      <c r="Z28" s="24">
        <v>80156264.989999995</v>
      </c>
      <c r="AA28" s="28">
        <v>71362102.079999998</v>
      </c>
      <c r="AB28" s="24">
        <v>82969743.299999997</v>
      </c>
      <c r="AC28" s="28">
        <v>78401051.5</v>
      </c>
      <c r="AD28" s="24">
        <v>88764475.769999996</v>
      </c>
      <c r="AE28" s="27">
        <f t="shared" si="10"/>
        <v>0.98314728153823905</v>
      </c>
      <c r="AF28" s="28">
        <v>87828875.170000002</v>
      </c>
      <c r="AG28" s="27">
        <f t="shared" si="11"/>
        <v>0.97278465416375937</v>
      </c>
    </row>
    <row r="29" spans="2:33" ht="20.100000000000001" customHeight="1" x14ac:dyDescent="0.2">
      <c r="B29" s="19"/>
      <c r="C29" s="20"/>
      <c r="D29" s="29"/>
      <c r="E29" s="22">
        <v>3</v>
      </c>
      <c r="F29" s="23" t="s">
        <v>44</v>
      </c>
      <c r="G29" s="24">
        <v>13466536</v>
      </c>
      <c r="H29" s="24">
        <v>5993674.2600000007</v>
      </c>
      <c r="I29" s="24">
        <v>642652.34000000008</v>
      </c>
      <c r="J29" s="24">
        <v>9681816.3699999992</v>
      </c>
      <c r="K29" s="24">
        <v>963058.11</v>
      </c>
      <c r="L29" s="24">
        <v>9823036.5899999999</v>
      </c>
      <c r="M29" s="24">
        <v>1779200.46</v>
      </c>
      <c r="N29" s="24">
        <v>10113804.859999999</v>
      </c>
      <c r="O29" s="24">
        <v>2802544.17</v>
      </c>
      <c r="P29" s="24">
        <v>10774556.369999999</v>
      </c>
      <c r="Q29" s="24">
        <v>3721274.56</v>
      </c>
      <c r="R29" s="24">
        <v>10939446.24</v>
      </c>
      <c r="S29" s="24">
        <v>5471872.5199999996</v>
      </c>
      <c r="T29" s="24">
        <v>11077956.68</v>
      </c>
      <c r="U29" s="24">
        <v>6047116.1600000001</v>
      </c>
      <c r="V29" s="24">
        <v>11464671.880000001</v>
      </c>
      <c r="W29" s="24">
        <v>7181875.4300000006</v>
      </c>
      <c r="X29" s="24">
        <v>11953653.24</v>
      </c>
      <c r="Y29" s="24">
        <v>8373158.5999999996</v>
      </c>
      <c r="Z29" s="24">
        <v>12246346.200000001</v>
      </c>
      <c r="AA29" s="28">
        <v>9117373.3800000008</v>
      </c>
      <c r="AB29" s="24">
        <v>12606045.24</v>
      </c>
      <c r="AC29" s="28">
        <v>10064199.609999999</v>
      </c>
      <c r="AD29" s="24">
        <v>13315179.57</v>
      </c>
      <c r="AE29" s="27">
        <f t="shared" si="10"/>
        <v>0.98876055208258462</v>
      </c>
      <c r="AF29" s="28">
        <v>11983610.039999999</v>
      </c>
      <c r="AG29" s="27">
        <f t="shared" si="11"/>
        <v>0.88988066715894865</v>
      </c>
    </row>
    <row r="30" spans="2:33" ht="20.100000000000001" customHeight="1" x14ac:dyDescent="0.2">
      <c r="B30" s="19"/>
      <c r="C30" s="20"/>
      <c r="D30" s="29"/>
      <c r="E30" s="22">
        <v>4</v>
      </c>
      <c r="F30" s="23" t="s">
        <v>45</v>
      </c>
      <c r="G30" s="24">
        <v>21869539</v>
      </c>
      <c r="H30" s="24">
        <v>1355064</v>
      </c>
      <c r="I30" s="24">
        <v>1217564</v>
      </c>
      <c r="J30" s="24">
        <v>2738319.61</v>
      </c>
      <c r="K30" s="24">
        <v>2600819.61</v>
      </c>
      <c r="L30" s="24">
        <v>4089026.25</v>
      </c>
      <c r="M30" s="24">
        <v>3951526.25</v>
      </c>
      <c r="N30" s="24">
        <v>5522473.5</v>
      </c>
      <c r="O30" s="24">
        <v>5384973.5</v>
      </c>
      <c r="P30" s="24">
        <v>7328459.75</v>
      </c>
      <c r="Q30" s="24">
        <v>7328459.75</v>
      </c>
      <c r="R30" s="24">
        <v>8911401.9100000001</v>
      </c>
      <c r="S30" s="24">
        <v>8869656.9100000001</v>
      </c>
      <c r="T30" s="24">
        <v>10570167.92</v>
      </c>
      <c r="U30" s="24">
        <v>10528422.92</v>
      </c>
      <c r="V30" s="24">
        <v>12429664.59</v>
      </c>
      <c r="W30" s="24">
        <v>12076254.59</v>
      </c>
      <c r="X30" s="24">
        <v>14762893.99</v>
      </c>
      <c r="Y30" s="24">
        <v>14157483.99</v>
      </c>
      <c r="Z30" s="24">
        <v>16515106.99</v>
      </c>
      <c r="AA30" s="28">
        <v>15732696.99</v>
      </c>
      <c r="AB30" s="24">
        <v>17927364.789999999</v>
      </c>
      <c r="AC30" s="28">
        <v>17186699.789999999</v>
      </c>
      <c r="AD30" s="24">
        <v>20726967.969999999</v>
      </c>
      <c r="AE30" s="27">
        <f t="shared" si="10"/>
        <v>0.94775513878001716</v>
      </c>
      <c r="AF30" s="28">
        <v>20549967.969999999</v>
      </c>
      <c r="AG30" s="27">
        <f t="shared" si="11"/>
        <v>0.93966168971371544</v>
      </c>
    </row>
    <row r="31" spans="2:33" ht="20.100000000000001" customHeight="1" x14ac:dyDescent="0.2">
      <c r="B31" s="19"/>
      <c r="C31" s="20"/>
      <c r="D31" s="29"/>
      <c r="E31" s="22">
        <v>5</v>
      </c>
      <c r="F31" s="23" t="s">
        <v>46</v>
      </c>
      <c r="G31" s="24">
        <v>9048276</v>
      </c>
      <c r="H31" s="24">
        <v>1196622.29</v>
      </c>
      <c r="I31" s="24">
        <v>127554.19</v>
      </c>
      <c r="J31" s="24">
        <v>1691346.73</v>
      </c>
      <c r="K31" s="24">
        <v>606415.84</v>
      </c>
      <c r="L31" s="24">
        <v>2316596.77</v>
      </c>
      <c r="M31" s="24">
        <v>854793.67</v>
      </c>
      <c r="N31" s="24">
        <v>2503732.0099999998</v>
      </c>
      <c r="O31" s="24">
        <v>1042607.77</v>
      </c>
      <c r="P31" s="24">
        <v>3568217.0100000002</v>
      </c>
      <c r="Q31" s="24">
        <v>2398601.9300000002</v>
      </c>
      <c r="R31" s="24">
        <v>3887263.16</v>
      </c>
      <c r="S31" s="24">
        <v>2595630.0800000001</v>
      </c>
      <c r="T31" s="24">
        <v>4281464.4000000004</v>
      </c>
      <c r="U31" s="24">
        <v>3111849.32</v>
      </c>
      <c r="V31" s="24">
        <v>4490143.2699999996</v>
      </c>
      <c r="W31" s="24">
        <v>3537822.56</v>
      </c>
      <c r="X31" s="24">
        <v>4723971.21</v>
      </c>
      <c r="Y31" s="24">
        <v>3937926</v>
      </c>
      <c r="Z31" s="24">
        <v>5180941.97</v>
      </c>
      <c r="AA31" s="28">
        <v>4453085.26</v>
      </c>
      <c r="AB31" s="24">
        <v>7309905.0999999996</v>
      </c>
      <c r="AC31" s="28">
        <v>4882320.84</v>
      </c>
      <c r="AD31" s="24">
        <v>8736247.5500000007</v>
      </c>
      <c r="AE31" s="27">
        <f t="shared" si="10"/>
        <v>0.9655151489631838</v>
      </c>
      <c r="AF31" s="28">
        <v>8241745.1800000006</v>
      </c>
      <c r="AG31" s="27">
        <f t="shared" si="11"/>
        <v>0.91086359213622581</v>
      </c>
    </row>
    <row r="32" spans="2:33" ht="20.100000000000001" customHeight="1" x14ac:dyDescent="0.2">
      <c r="B32" s="19"/>
      <c r="C32" s="20"/>
      <c r="D32" s="29"/>
      <c r="E32" s="22">
        <v>7</v>
      </c>
      <c r="F32" s="23" t="s">
        <v>47</v>
      </c>
      <c r="G32" s="24">
        <v>17985328</v>
      </c>
      <c r="H32" s="24">
        <v>422352.46</v>
      </c>
      <c r="I32" s="24">
        <v>422352.46</v>
      </c>
      <c r="J32" s="24">
        <v>991438.47</v>
      </c>
      <c r="K32" s="24">
        <v>991438.47</v>
      </c>
      <c r="L32" s="24">
        <v>1725222.6400000001</v>
      </c>
      <c r="M32" s="24">
        <v>1725222.6400000001</v>
      </c>
      <c r="N32" s="24">
        <v>2816888.65</v>
      </c>
      <c r="O32" s="24">
        <v>2816888.65</v>
      </c>
      <c r="P32" s="24">
        <v>4541363.88</v>
      </c>
      <c r="Q32" s="24">
        <v>4541363.88</v>
      </c>
      <c r="R32" s="24">
        <v>6491251.3199999994</v>
      </c>
      <c r="S32" s="24">
        <v>6491251.3199999994</v>
      </c>
      <c r="T32" s="24">
        <v>7926002.3200000003</v>
      </c>
      <c r="U32" s="24">
        <v>7926002.3200000003</v>
      </c>
      <c r="V32" s="24">
        <v>9264004.4300000016</v>
      </c>
      <c r="W32" s="24">
        <v>9264004.4300000016</v>
      </c>
      <c r="X32" s="24">
        <v>11168548.859999999</v>
      </c>
      <c r="Y32" s="24">
        <v>11168548.859999999</v>
      </c>
      <c r="Z32" s="24">
        <v>12817891.5</v>
      </c>
      <c r="AA32" s="28">
        <v>12817891.5</v>
      </c>
      <c r="AB32" s="24">
        <v>15151117.08</v>
      </c>
      <c r="AC32" s="28">
        <v>15151117.08</v>
      </c>
      <c r="AD32" s="24">
        <v>17929882.080000002</v>
      </c>
      <c r="AE32" s="27">
        <f t="shared" si="10"/>
        <v>0.99691715825254912</v>
      </c>
      <c r="AF32" s="28">
        <v>17929882.080000002</v>
      </c>
      <c r="AG32" s="27">
        <f t="shared" si="11"/>
        <v>0.99691715825254912</v>
      </c>
    </row>
    <row r="33" spans="2:33" ht="20.100000000000001" customHeight="1" x14ac:dyDescent="0.2">
      <c r="B33" s="19"/>
      <c r="C33" s="20"/>
      <c r="D33" s="29"/>
      <c r="E33" s="22">
        <v>8</v>
      </c>
      <c r="F33" s="23" t="s">
        <v>48</v>
      </c>
      <c r="G33" s="24">
        <v>8974860</v>
      </c>
      <c r="H33" s="24">
        <v>17451.46</v>
      </c>
      <c r="I33" s="24">
        <v>17451.46</v>
      </c>
      <c r="J33" s="24">
        <v>37416.729999999996</v>
      </c>
      <c r="K33" s="24">
        <v>37416.729999999996</v>
      </c>
      <c r="L33" s="24">
        <v>137858.20000000001</v>
      </c>
      <c r="M33" s="24">
        <v>137858.20000000001</v>
      </c>
      <c r="N33" s="24">
        <v>189705.54</v>
      </c>
      <c r="O33" s="24">
        <v>189705.54</v>
      </c>
      <c r="P33" s="24">
        <v>225955.36</v>
      </c>
      <c r="Q33" s="24">
        <v>225955.36</v>
      </c>
      <c r="R33" s="24">
        <v>329674.40000000002</v>
      </c>
      <c r="S33" s="24">
        <v>329674.40000000002</v>
      </c>
      <c r="T33" s="24">
        <v>387462.08999999997</v>
      </c>
      <c r="U33" s="24">
        <v>387462.08999999997</v>
      </c>
      <c r="V33" s="24">
        <v>434802.11000000004</v>
      </c>
      <c r="W33" s="24">
        <v>434802.11000000004</v>
      </c>
      <c r="X33" s="24">
        <v>764257.75</v>
      </c>
      <c r="Y33" s="24">
        <v>764257.75</v>
      </c>
      <c r="Z33" s="24">
        <v>828245.19</v>
      </c>
      <c r="AA33" s="28">
        <v>828245.19</v>
      </c>
      <c r="AB33" s="24">
        <v>963477.74</v>
      </c>
      <c r="AC33" s="28">
        <v>963477.74</v>
      </c>
      <c r="AD33" s="24">
        <v>8683043.8000000007</v>
      </c>
      <c r="AE33" s="27">
        <f t="shared" si="10"/>
        <v>0.96748515297174564</v>
      </c>
      <c r="AF33" s="28">
        <v>8683043.8000000007</v>
      </c>
      <c r="AG33" s="27">
        <f t="shared" si="11"/>
        <v>0.96748515297174564</v>
      </c>
    </row>
    <row r="34" spans="2:33" ht="20.100000000000001" customHeight="1" x14ac:dyDescent="0.2">
      <c r="B34" s="19"/>
      <c r="C34" s="20"/>
      <c r="D34" s="29"/>
      <c r="E34" s="22">
        <v>9</v>
      </c>
      <c r="F34" s="23" t="s">
        <v>49</v>
      </c>
      <c r="G34" s="24">
        <v>3929706</v>
      </c>
      <c r="H34" s="24">
        <v>371093.33</v>
      </c>
      <c r="I34" s="24">
        <v>109017.58</v>
      </c>
      <c r="J34" s="24">
        <v>3162143.96</v>
      </c>
      <c r="K34" s="24">
        <v>236815.52000000002</v>
      </c>
      <c r="L34" s="24">
        <v>3194071.9699999997</v>
      </c>
      <c r="M34" s="24">
        <v>613926.14999999991</v>
      </c>
      <c r="N34" s="24">
        <v>3337516.9000000004</v>
      </c>
      <c r="O34" s="24">
        <v>1086222.58</v>
      </c>
      <c r="P34" s="24">
        <v>3506451.72</v>
      </c>
      <c r="Q34" s="24">
        <v>1490544.71</v>
      </c>
      <c r="R34" s="24">
        <v>3527150.08</v>
      </c>
      <c r="S34" s="24">
        <v>1864182.38</v>
      </c>
      <c r="T34" s="24">
        <v>3553540.94</v>
      </c>
      <c r="U34" s="24">
        <v>2008408.55</v>
      </c>
      <c r="V34" s="24">
        <v>3573581.53</v>
      </c>
      <c r="W34" s="24">
        <v>2385463.7599999998</v>
      </c>
      <c r="X34" s="24">
        <v>3646574.27</v>
      </c>
      <c r="Y34" s="24">
        <v>2693560.5</v>
      </c>
      <c r="Z34" s="24">
        <v>3664729.6700000004</v>
      </c>
      <c r="AA34" s="28">
        <v>2939235.9000000004</v>
      </c>
      <c r="AB34" s="24">
        <v>3699897.6</v>
      </c>
      <c r="AC34" s="28">
        <v>3096031.14</v>
      </c>
      <c r="AD34" s="24">
        <v>3764494.53</v>
      </c>
      <c r="AE34" s="27">
        <f t="shared" si="10"/>
        <v>0.95795831291195821</v>
      </c>
      <c r="AF34" s="28">
        <v>3432671.38</v>
      </c>
      <c r="AG34" s="27">
        <f t="shared" si="11"/>
        <v>0.87351862454850304</v>
      </c>
    </row>
    <row r="35" spans="2:33" ht="20.100000000000001" customHeight="1" x14ac:dyDescent="0.2">
      <c r="B35" s="35"/>
      <c r="C35" s="36">
        <v>4</v>
      </c>
      <c r="D35" s="37"/>
      <c r="E35" s="61" t="s">
        <v>50</v>
      </c>
      <c r="F35" s="62"/>
      <c r="G35" s="38">
        <f>+G39+G36+G37+G38</f>
        <v>80631051</v>
      </c>
      <c r="H35" s="38">
        <f t="shared" ref="H35:N35" si="14">+H39+H36+H37+H38</f>
        <v>114655.63999999998</v>
      </c>
      <c r="I35" s="38">
        <f t="shared" si="14"/>
        <v>76635.25</v>
      </c>
      <c r="J35" s="38">
        <f t="shared" si="14"/>
        <v>124654.64</v>
      </c>
      <c r="K35" s="38">
        <f t="shared" si="14"/>
        <v>86634.25</v>
      </c>
      <c r="L35" s="38">
        <f t="shared" si="14"/>
        <v>189424.64000000001</v>
      </c>
      <c r="M35" s="38">
        <f t="shared" si="14"/>
        <v>151404.25</v>
      </c>
      <c r="N35" s="38">
        <f t="shared" si="14"/>
        <v>249842.27000000002</v>
      </c>
      <c r="O35" s="38">
        <f>+O39+O36+O37+O38</f>
        <v>211821.88</v>
      </c>
      <c r="P35" s="38">
        <f>+P39+P36+P37+P38</f>
        <v>3315198.09</v>
      </c>
      <c r="Q35" s="38">
        <f>+Q39+Q36+Q37+Q38</f>
        <v>519296.2</v>
      </c>
      <c r="R35" s="38">
        <f>+R39+R36+R37+R38</f>
        <v>3625041.95</v>
      </c>
      <c r="S35" s="38">
        <f>+S39+S36+S37+S38</f>
        <v>829140.06</v>
      </c>
      <c r="T35" s="38">
        <v>4126028.88</v>
      </c>
      <c r="U35" s="38">
        <v>939726.99</v>
      </c>
      <c r="V35" s="38">
        <f>+V39+V36+V37+V38</f>
        <v>5036978.91</v>
      </c>
      <c r="W35" s="38">
        <f>+W39+W36+W37+W38</f>
        <v>1676175.52</v>
      </c>
      <c r="X35" s="38">
        <f>+X39+X36+X37+X38</f>
        <v>13903502.460000001</v>
      </c>
      <c r="Y35" s="38">
        <f t="shared" ref="Y35:AD35" si="15">SUM(Y36:Y39)</f>
        <v>2668929.1900000004</v>
      </c>
      <c r="Z35" s="38">
        <f t="shared" si="15"/>
        <v>23775656.870000001</v>
      </c>
      <c r="AA35" s="38">
        <f t="shared" si="15"/>
        <v>9295911.5999999996</v>
      </c>
      <c r="AB35" s="38">
        <f t="shared" si="15"/>
        <v>26223984.629999999</v>
      </c>
      <c r="AC35" s="38">
        <f t="shared" si="15"/>
        <v>23313433.82</v>
      </c>
      <c r="AD35" s="38">
        <f t="shared" si="15"/>
        <v>76408946.849999994</v>
      </c>
      <c r="AE35" s="39">
        <f t="shared" si="10"/>
        <v>0.94763674666723607</v>
      </c>
      <c r="AF35" s="38">
        <f>SUM(AF36:AF39)</f>
        <v>75837733.689999998</v>
      </c>
      <c r="AG35" s="40">
        <f t="shared" si="11"/>
        <v>0.94055246396329373</v>
      </c>
    </row>
    <row r="36" spans="2:33" ht="20.100000000000001" customHeight="1" x14ac:dyDescent="0.2">
      <c r="B36" s="41"/>
      <c r="C36" s="42"/>
      <c r="D36" s="29"/>
      <c r="E36" s="21">
        <v>2</v>
      </c>
      <c r="F36" s="43" t="s">
        <v>51</v>
      </c>
      <c r="G36" s="24">
        <v>2</v>
      </c>
      <c r="H36" s="24">
        <v>0</v>
      </c>
      <c r="I36" s="44">
        <v>0</v>
      </c>
      <c r="J36" s="24">
        <v>0</v>
      </c>
      <c r="K36" s="44">
        <v>0</v>
      </c>
      <c r="L36" s="24">
        <v>0</v>
      </c>
      <c r="M36" s="44">
        <v>0</v>
      </c>
      <c r="N36" s="24">
        <v>0</v>
      </c>
      <c r="O36" s="44">
        <v>0</v>
      </c>
      <c r="P36" s="24">
        <v>0</v>
      </c>
      <c r="Q36" s="44">
        <v>0</v>
      </c>
      <c r="R36" s="24">
        <v>0</v>
      </c>
      <c r="S36" s="44">
        <v>0</v>
      </c>
      <c r="T36" s="24">
        <v>0</v>
      </c>
      <c r="U36" s="24">
        <v>0</v>
      </c>
      <c r="V36" s="24">
        <v>0</v>
      </c>
      <c r="W36" s="44">
        <v>0</v>
      </c>
      <c r="X36" s="24">
        <v>0</v>
      </c>
      <c r="Y36" s="44">
        <v>0</v>
      </c>
      <c r="Z36" s="45">
        <v>0</v>
      </c>
      <c r="AA36" s="46">
        <v>0</v>
      </c>
      <c r="AB36" s="45">
        <v>0</v>
      </c>
      <c r="AC36" s="46">
        <v>0</v>
      </c>
      <c r="AD36" s="45">
        <v>0</v>
      </c>
      <c r="AE36" s="47">
        <f t="shared" si="10"/>
        <v>0</v>
      </c>
      <c r="AF36" s="28">
        <v>0</v>
      </c>
      <c r="AG36" s="47">
        <f t="shared" si="11"/>
        <v>0</v>
      </c>
    </row>
    <row r="37" spans="2:33" ht="20.100000000000001" customHeight="1" x14ac:dyDescent="0.2">
      <c r="B37" s="41"/>
      <c r="C37" s="42"/>
      <c r="D37" s="29"/>
      <c r="E37" s="21">
        <v>3</v>
      </c>
      <c r="F37" s="43" t="s">
        <v>52</v>
      </c>
      <c r="G37" s="24">
        <v>52541389</v>
      </c>
      <c r="H37" s="24">
        <v>114655.63999999998</v>
      </c>
      <c r="I37" s="24">
        <v>76635.25</v>
      </c>
      <c r="J37" s="24">
        <v>122294.64</v>
      </c>
      <c r="K37" s="24">
        <v>84274.25</v>
      </c>
      <c r="L37" s="24">
        <v>187064.64</v>
      </c>
      <c r="M37" s="24">
        <v>149044.25</v>
      </c>
      <c r="N37" s="24">
        <v>247482.27000000002</v>
      </c>
      <c r="O37" s="24">
        <v>209461.88</v>
      </c>
      <c r="P37" s="24">
        <v>3306638.09</v>
      </c>
      <c r="Q37" s="24">
        <v>510736.2</v>
      </c>
      <c r="R37" s="24">
        <v>3615381.95</v>
      </c>
      <c r="S37" s="24">
        <v>819480.06</v>
      </c>
      <c r="T37" s="24">
        <v>3723568.88</v>
      </c>
      <c r="U37" s="24">
        <v>927666.99</v>
      </c>
      <c r="V37" s="24">
        <v>4634518.91</v>
      </c>
      <c r="W37" s="24">
        <v>1273715.52</v>
      </c>
      <c r="X37" s="24">
        <v>13014120.460000001</v>
      </c>
      <c r="Y37" s="24">
        <v>2252547.1900000004</v>
      </c>
      <c r="Z37" s="45">
        <v>19931014.870000001</v>
      </c>
      <c r="AA37" s="30">
        <v>8869929.5999999996</v>
      </c>
      <c r="AB37" s="45">
        <v>22379342.629999999</v>
      </c>
      <c r="AC37" s="30">
        <v>19941791.82</v>
      </c>
      <c r="AD37" s="45">
        <v>51151966.600000001</v>
      </c>
      <c r="AE37" s="27">
        <f t="shared" si="10"/>
        <v>0.97355565913950237</v>
      </c>
      <c r="AF37" s="28">
        <v>51113945.939999998</v>
      </c>
      <c r="AG37" s="27">
        <f t="shared" si="11"/>
        <v>0.97283202657622925</v>
      </c>
    </row>
    <row r="38" spans="2:33" ht="20.100000000000001" customHeight="1" x14ac:dyDescent="0.2">
      <c r="B38" s="41"/>
      <c r="C38" s="42"/>
      <c r="D38" s="29"/>
      <c r="E38" s="21">
        <v>5</v>
      </c>
      <c r="F38" s="43" t="s">
        <v>53</v>
      </c>
      <c r="G38" s="24">
        <v>100000</v>
      </c>
      <c r="H38" s="24"/>
      <c r="I38" s="24"/>
      <c r="J38" s="24">
        <v>2360</v>
      </c>
      <c r="K38" s="24">
        <v>2360</v>
      </c>
      <c r="L38" s="24">
        <v>2360</v>
      </c>
      <c r="M38" s="24">
        <v>2360</v>
      </c>
      <c r="N38" s="24">
        <v>2360</v>
      </c>
      <c r="O38" s="24">
        <v>2360</v>
      </c>
      <c r="P38" s="24">
        <v>8560</v>
      </c>
      <c r="Q38" s="24">
        <v>8560</v>
      </c>
      <c r="R38" s="24">
        <v>9660</v>
      </c>
      <c r="S38" s="24">
        <v>9660</v>
      </c>
      <c r="T38" s="24">
        <v>12060</v>
      </c>
      <c r="U38" s="24">
        <v>12060</v>
      </c>
      <c r="V38" s="24">
        <v>12060</v>
      </c>
      <c r="W38" s="24">
        <v>12060</v>
      </c>
      <c r="X38" s="24">
        <v>12060</v>
      </c>
      <c r="Y38" s="24">
        <v>12060</v>
      </c>
      <c r="Z38" s="45">
        <v>21660</v>
      </c>
      <c r="AA38" s="30">
        <v>21660</v>
      </c>
      <c r="AB38" s="45">
        <v>21660</v>
      </c>
      <c r="AC38" s="30">
        <v>21660</v>
      </c>
      <c r="AD38" s="45">
        <v>28260</v>
      </c>
      <c r="AE38" s="27">
        <f t="shared" si="10"/>
        <v>0.28260000000000002</v>
      </c>
      <c r="AF38" s="28">
        <v>28260</v>
      </c>
      <c r="AG38" s="27">
        <f t="shared" si="11"/>
        <v>0.28260000000000002</v>
      </c>
    </row>
    <row r="39" spans="2:33" ht="20.100000000000001" customHeight="1" x14ac:dyDescent="0.2">
      <c r="B39" s="48"/>
      <c r="C39" s="20"/>
      <c r="D39" s="29"/>
      <c r="E39" s="22">
        <v>8</v>
      </c>
      <c r="F39" s="23" t="s">
        <v>54</v>
      </c>
      <c r="G39" s="24">
        <v>27989660</v>
      </c>
      <c r="H39" s="24">
        <v>0</v>
      </c>
      <c r="I39" s="49">
        <v>0</v>
      </c>
      <c r="J39" s="24">
        <v>0</v>
      </c>
      <c r="K39" s="49">
        <v>0</v>
      </c>
      <c r="L39" s="24">
        <v>0</v>
      </c>
      <c r="M39" s="49">
        <v>0</v>
      </c>
      <c r="N39" s="24">
        <v>0</v>
      </c>
      <c r="O39" s="49">
        <v>0</v>
      </c>
      <c r="P39" s="24">
        <v>0</v>
      </c>
      <c r="Q39" s="49">
        <v>0</v>
      </c>
      <c r="R39" s="24">
        <v>0</v>
      </c>
      <c r="S39" s="49">
        <v>0</v>
      </c>
      <c r="T39" s="24">
        <v>390400</v>
      </c>
      <c r="U39" s="24">
        <v>0</v>
      </c>
      <c r="V39" s="24">
        <v>390400</v>
      </c>
      <c r="W39" s="49">
        <v>390400</v>
      </c>
      <c r="X39" s="24">
        <v>877322</v>
      </c>
      <c r="Y39" s="49">
        <v>404322</v>
      </c>
      <c r="Z39" s="45">
        <v>3822982</v>
      </c>
      <c r="AA39" s="31">
        <v>404322</v>
      </c>
      <c r="AB39" s="45">
        <v>3822982</v>
      </c>
      <c r="AC39" s="31">
        <v>3349982</v>
      </c>
      <c r="AD39" s="45">
        <v>25228720.25</v>
      </c>
      <c r="AE39" s="50">
        <f t="shared" si="10"/>
        <v>0.90135858206209007</v>
      </c>
      <c r="AF39" s="28">
        <v>24695527.75</v>
      </c>
      <c r="AG39" s="50">
        <f t="shared" si="11"/>
        <v>0.88230895802235543</v>
      </c>
    </row>
    <row r="40" spans="2:33" ht="23.1" customHeight="1" x14ac:dyDescent="0.2">
      <c r="B40" s="16"/>
      <c r="C40" s="17">
        <v>5</v>
      </c>
      <c r="D40" s="59" t="s">
        <v>3</v>
      </c>
      <c r="E40" s="63"/>
      <c r="F40" s="64"/>
      <c r="G40" s="18">
        <f>+G41</f>
        <v>379000</v>
      </c>
      <c r="H40" s="18">
        <f t="shared" ref="H40:AD40" si="16">+H41</f>
        <v>27309.3</v>
      </c>
      <c r="I40" s="18">
        <f t="shared" si="16"/>
        <v>27309.3</v>
      </c>
      <c r="J40" s="18">
        <f t="shared" si="16"/>
        <v>59309.3</v>
      </c>
      <c r="K40" s="18">
        <f t="shared" si="16"/>
        <v>59309.3</v>
      </c>
      <c r="L40" s="18">
        <f t="shared" si="16"/>
        <v>72368.25</v>
      </c>
      <c r="M40" s="18">
        <f t="shared" si="16"/>
        <v>72368.25</v>
      </c>
      <c r="N40" s="18">
        <f t="shared" si="16"/>
        <v>75722.789999999994</v>
      </c>
      <c r="O40" s="18">
        <f t="shared" si="16"/>
        <v>75722.789999999994</v>
      </c>
      <c r="P40" s="18">
        <f t="shared" si="16"/>
        <v>98864.77</v>
      </c>
      <c r="Q40" s="18">
        <f t="shared" si="16"/>
        <v>98864.77</v>
      </c>
      <c r="R40" s="18">
        <f t="shared" si="16"/>
        <v>150679.77000000002</v>
      </c>
      <c r="S40" s="18">
        <f t="shared" si="16"/>
        <v>150679.77000000002</v>
      </c>
      <c r="T40" s="18">
        <v>150804.76999999999</v>
      </c>
      <c r="U40" s="18">
        <v>150804.76999999999</v>
      </c>
      <c r="V40" s="18">
        <f t="shared" si="16"/>
        <v>180804.77</v>
      </c>
      <c r="W40" s="18">
        <f t="shared" si="16"/>
        <v>180804.77</v>
      </c>
      <c r="X40" s="18">
        <f t="shared" si="16"/>
        <v>222718.55</v>
      </c>
      <c r="Y40" s="18">
        <f t="shared" si="16"/>
        <v>222718.55</v>
      </c>
      <c r="Z40" s="17">
        <f t="shared" si="16"/>
        <v>242718.55</v>
      </c>
      <c r="AA40" s="18">
        <f t="shared" si="16"/>
        <v>242718.55</v>
      </c>
      <c r="AB40" s="17">
        <f t="shared" si="16"/>
        <v>269888.95</v>
      </c>
      <c r="AC40" s="18">
        <f t="shared" si="16"/>
        <v>269888.95</v>
      </c>
      <c r="AD40" s="32">
        <f t="shared" si="16"/>
        <v>300419.77</v>
      </c>
      <c r="AE40" s="10">
        <f t="shared" si="10"/>
        <v>0.79266430079155681</v>
      </c>
      <c r="AF40" s="18">
        <f>+AF41</f>
        <v>300419.77</v>
      </c>
      <c r="AG40" s="10">
        <f t="shared" si="11"/>
        <v>0.79266430079155681</v>
      </c>
    </row>
    <row r="41" spans="2:33" ht="20.100000000000001" customHeight="1" x14ac:dyDescent="0.2">
      <c r="B41" s="19"/>
      <c r="C41" s="20"/>
      <c r="D41" s="29"/>
      <c r="E41" s="22">
        <v>1</v>
      </c>
      <c r="F41" s="23" t="s">
        <v>55</v>
      </c>
      <c r="G41" s="22">
        <v>379000</v>
      </c>
      <c r="H41" s="24">
        <v>27309.3</v>
      </c>
      <c r="I41" s="24">
        <v>27309.3</v>
      </c>
      <c r="J41" s="24">
        <v>59309.3</v>
      </c>
      <c r="K41" s="24">
        <v>59309.3</v>
      </c>
      <c r="L41" s="24">
        <v>72368.25</v>
      </c>
      <c r="M41" s="24">
        <v>72368.25</v>
      </c>
      <c r="N41" s="24">
        <v>75722.789999999994</v>
      </c>
      <c r="O41" s="24">
        <v>75722.789999999994</v>
      </c>
      <c r="P41" s="24">
        <v>98864.77</v>
      </c>
      <c r="Q41" s="24">
        <v>98864.77</v>
      </c>
      <c r="R41" s="24">
        <v>150679.77000000002</v>
      </c>
      <c r="S41" s="24">
        <v>150679.77000000002</v>
      </c>
      <c r="T41" s="24">
        <v>150804.76999999999</v>
      </c>
      <c r="U41" s="24">
        <v>150804.76999999999</v>
      </c>
      <c r="V41" s="24">
        <v>180804.77</v>
      </c>
      <c r="W41" s="24">
        <v>180804.77</v>
      </c>
      <c r="X41" s="24">
        <v>222718.55</v>
      </c>
      <c r="Y41" s="24">
        <v>222718.55</v>
      </c>
      <c r="Z41" s="45">
        <v>242718.55</v>
      </c>
      <c r="AA41" s="24">
        <v>242718.55</v>
      </c>
      <c r="AB41" s="45">
        <v>269888.95</v>
      </c>
      <c r="AC41" s="24">
        <v>269888.95</v>
      </c>
      <c r="AD41" s="45">
        <v>300419.77</v>
      </c>
      <c r="AE41" s="27">
        <f t="shared" si="10"/>
        <v>0.79266430079155681</v>
      </c>
      <c r="AF41" s="24">
        <v>300419.77</v>
      </c>
      <c r="AG41" s="27">
        <f t="shared" si="11"/>
        <v>0.79266430079155681</v>
      </c>
    </row>
    <row r="42" spans="2:33" ht="23.1" customHeight="1" x14ac:dyDescent="0.2">
      <c r="B42" s="12">
        <v>3</v>
      </c>
      <c r="C42" s="13"/>
      <c r="D42" s="65" t="s">
        <v>56</v>
      </c>
      <c r="E42" s="66"/>
      <c r="F42" s="67"/>
      <c r="G42" s="14">
        <f>+G43+G47</f>
        <v>47351886</v>
      </c>
      <c r="H42" s="14">
        <f t="shared" ref="H42:N42" si="17">+H43+H47</f>
        <v>119724.02</v>
      </c>
      <c r="I42" s="14">
        <f t="shared" si="17"/>
        <v>119724.02</v>
      </c>
      <c r="J42" s="14">
        <f t="shared" si="17"/>
        <v>5997001.5699999994</v>
      </c>
      <c r="K42" s="14">
        <f t="shared" si="17"/>
        <v>5997001.5699999994</v>
      </c>
      <c r="L42" s="14">
        <f t="shared" si="17"/>
        <v>8959293.9199999999</v>
      </c>
      <c r="M42" s="14">
        <f t="shared" si="17"/>
        <v>8959293.9199999999</v>
      </c>
      <c r="N42" s="14">
        <f t="shared" si="17"/>
        <v>11904344.08</v>
      </c>
      <c r="O42" s="14">
        <f>+O43+O47</f>
        <v>11904344.08</v>
      </c>
      <c r="P42" s="14">
        <f>+P43+P47</f>
        <v>14871589.069999998</v>
      </c>
      <c r="Q42" s="14">
        <f>+Q43+Q47</f>
        <v>14871589.069999998</v>
      </c>
      <c r="R42" s="14">
        <f>+R43+R47</f>
        <v>20216618.809999999</v>
      </c>
      <c r="S42" s="14">
        <f>+S43+S47</f>
        <v>20216618.809999999</v>
      </c>
      <c r="T42" s="14">
        <v>23686822.879999999</v>
      </c>
      <c r="U42" s="14">
        <v>23686822.879999999</v>
      </c>
      <c r="V42" s="14">
        <f t="shared" ref="V42:AD42" si="18">+V43+V47</f>
        <v>27119571.93</v>
      </c>
      <c r="W42" s="14">
        <f t="shared" si="18"/>
        <v>27119571.93</v>
      </c>
      <c r="X42" s="14">
        <f t="shared" si="18"/>
        <v>30929421.949999999</v>
      </c>
      <c r="Y42" s="14">
        <f t="shared" si="18"/>
        <v>30929421.949999999</v>
      </c>
      <c r="Z42" s="13">
        <f t="shared" si="18"/>
        <v>35136194.189999998</v>
      </c>
      <c r="AA42" s="14">
        <f t="shared" si="18"/>
        <v>35136194.189999998</v>
      </c>
      <c r="AB42" s="13">
        <f t="shared" si="18"/>
        <v>39480056</v>
      </c>
      <c r="AC42" s="14">
        <f t="shared" si="18"/>
        <v>39480056</v>
      </c>
      <c r="AD42" s="51">
        <f t="shared" si="18"/>
        <v>46703999.990000002</v>
      </c>
      <c r="AE42" s="15">
        <f t="shared" si="10"/>
        <v>0.98631763030515829</v>
      </c>
      <c r="AF42" s="14">
        <f>+AF43+AF47</f>
        <v>46703999.990000002</v>
      </c>
      <c r="AG42" s="15">
        <f t="shared" si="11"/>
        <v>0.98631763030515829</v>
      </c>
    </row>
    <row r="43" spans="2:33" ht="23.1" customHeight="1" x14ac:dyDescent="0.2">
      <c r="B43" s="16"/>
      <c r="C43" s="17">
        <v>1</v>
      </c>
      <c r="D43" s="59" t="s">
        <v>0</v>
      </c>
      <c r="E43" s="63"/>
      <c r="F43" s="64"/>
      <c r="G43" s="18">
        <f>SUM(G44:G46)</f>
        <v>47345886</v>
      </c>
      <c r="H43" s="18">
        <f t="shared" ref="H43:N43" si="19">SUM(H44:H46)</f>
        <v>119724.02</v>
      </c>
      <c r="I43" s="18">
        <f t="shared" si="19"/>
        <v>119724.02</v>
      </c>
      <c r="J43" s="18">
        <f t="shared" si="19"/>
        <v>5996527.8099999996</v>
      </c>
      <c r="K43" s="18">
        <f t="shared" si="19"/>
        <v>5996527.8099999996</v>
      </c>
      <c r="L43" s="18">
        <f t="shared" si="19"/>
        <v>8958496.0899999999</v>
      </c>
      <c r="M43" s="18">
        <f t="shared" si="19"/>
        <v>8958496.0899999999</v>
      </c>
      <c r="N43" s="18">
        <f t="shared" si="19"/>
        <v>11903236.27</v>
      </c>
      <c r="O43" s="18">
        <f>SUM(O44:O46)</f>
        <v>11903236.27</v>
      </c>
      <c r="P43" s="18">
        <f>SUM(P44:P46)</f>
        <v>14870171.279999999</v>
      </c>
      <c r="Q43" s="18">
        <f>SUM(Q44:Q46)</f>
        <v>14870171.279999999</v>
      </c>
      <c r="R43" s="18">
        <f>SUM(R44:R46)</f>
        <v>20214891.039999999</v>
      </c>
      <c r="S43" s="18">
        <f>SUM(S44:S46)</f>
        <v>20214891.039999999</v>
      </c>
      <c r="T43" s="18">
        <v>23684771.039999999</v>
      </c>
      <c r="U43" s="18">
        <v>23684771.039999999</v>
      </c>
      <c r="V43" s="18">
        <f t="shared" ref="V43:AD43" si="20">SUM(V44:V46)</f>
        <v>27117210.109999999</v>
      </c>
      <c r="W43" s="18">
        <f t="shared" si="20"/>
        <v>27117210.109999999</v>
      </c>
      <c r="X43" s="18">
        <f t="shared" si="20"/>
        <v>30926750.149999999</v>
      </c>
      <c r="Y43" s="18">
        <f t="shared" si="20"/>
        <v>30926750.149999999</v>
      </c>
      <c r="Z43" s="18">
        <f t="shared" si="20"/>
        <v>35133212.409999996</v>
      </c>
      <c r="AA43" s="18">
        <f t="shared" si="20"/>
        <v>35133212.409999996</v>
      </c>
      <c r="AB43" s="18">
        <f t="shared" si="20"/>
        <v>39476750.149999999</v>
      </c>
      <c r="AC43" s="18">
        <f t="shared" si="20"/>
        <v>39476750.149999999</v>
      </c>
      <c r="AD43" s="18">
        <f t="shared" si="20"/>
        <v>46700370.07</v>
      </c>
      <c r="AE43" s="10">
        <f t="shared" si="10"/>
        <v>0.98636595521731285</v>
      </c>
      <c r="AF43" s="18">
        <f>SUM(AF44:AF46)</f>
        <v>46700370.07</v>
      </c>
      <c r="AG43" s="10">
        <f t="shared" si="11"/>
        <v>0.98636595521731285</v>
      </c>
    </row>
    <row r="44" spans="2:33" ht="20.100000000000001" customHeight="1" x14ac:dyDescent="0.2">
      <c r="B44" s="19"/>
      <c r="C44" s="20"/>
      <c r="D44" s="29" t="s">
        <v>0</v>
      </c>
      <c r="E44" s="22">
        <v>1</v>
      </c>
      <c r="F44" s="23" t="s">
        <v>29</v>
      </c>
      <c r="G44" s="24">
        <v>46675395</v>
      </c>
      <c r="H44" s="24">
        <v>119239.31</v>
      </c>
      <c r="I44" s="24">
        <v>119239.31</v>
      </c>
      <c r="J44" s="24">
        <v>5970240.8799999999</v>
      </c>
      <c r="K44" s="24">
        <v>5970240.8799999999</v>
      </c>
      <c r="L44" s="24">
        <v>8918211.7400000002</v>
      </c>
      <c r="M44" s="24">
        <v>8918211.7400000002</v>
      </c>
      <c r="N44" s="24">
        <v>11849024.84</v>
      </c>
      <c r="O44" s="24">
        <v>11849024.84</v>
      </c>
      <c r="P44" s="24">
        <v>14801942.92</v>
      </c>
      <c r="Q44" s="24">
        <v>14801942.92</v>
      </c>
      <c r="R44" s="24">
        <v>20123029.73</v>
      </c>
      <c r="S44" s="24">
        <v>20123029.73</v>
      </c>
      <c r="T44" s="24">
        <v>23576853.890000001</v>
      </c>
      <c r="U44" s="24">
        <v>23576853.890000001</v>
      </c>
      <c r="V44" s="24">
        <v>26995389.460000001</v>
      </c>
      <c r="W44" s="24">
        <v>26995389.460000001</v>
      </c>
      <c r="X44" s="24">
        <v>30787428.989999998</v>
      </c>
      <c r="Y44" s="24">
        <v>30787428.989999998</v>
      </c>
      <c r="Z44" s="24">
        <v>34972352.729999997</v>
      </c>
      <c r="AA44" s="24">
        <v>34972352.729999997</v>
      </c>
      <c r="AB44" s="24">
        <v>39298362.5</v>
      </c>
      <c r="AC44" s="24">
        <v>39298362.5</v>
      </c>
      <c r="AD44" s="24">
        <v>46254409.509999998</v>
      </c>
      <c r="AE44" s="27">
        <f t="shared" si="10"/>
        <v>0.99098056931280387</v>
      </c>
      <c r="AF44" s="24">
        <v>46254409.509999998</v>
      </c>
      <c r="AG44" s="27">
        <f t="shared" si="11"/>
        <v>0.99098056931280387</v>
      </c>
    </row>
    <row r="45" spans="2:33" ht="20.100000000000001" customHeight="1" x14ac:dyDescent="0.2">
      <c r="B45" s="19"/>
      <c r="C45" s="20"/>
      <c r="D45" s="29"/>
      <c r="E45" s="22">
        <v>4</v>
      </c>
      <c r="F45" s="23" t="s">
        <v>31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7">
        <v>0</v>
      </c>
      <c r="AF45" s="24">
        <v>0</v>
      </c>
      <c r="AG45" s="27">
        <v>0</v>
      </c>
    </row>
    <row r="46" spans="2:33" ht="20.100000000000001" customHeight="1" x14ac:dyDescent="0.2">
      <c r="B46" s="19"/>
      <c r="C46" s="20"/>
      <c r="D46" s="29"/>
      <c r="E46" s="22">
        <v>5</v>
      </c>
      <c r="F46" s="23" t="s">
        <v>32</v>
      </c>
      <c r="G46" s="24">
        <v>670491</v>
      </c>
      <c r="H46" s="24">
        <v>484.71</v>
      </c>
      <c r="I46" s="24">
        <v>484.71</v>
      </c>
      <c r="J46" s="24">
        <v>26286.93</v>
      </c>
      <c r="K46" s="24">
        <v>26286.93</v>
      </c>
      <c r="L46" s="24">
        <v>40284.35</v>
      </c>
      <c r="M46" s="24">
        <v>40284.35</v>
      </c>
      <c r="N46" s="24">
        <v>54211.43</v>
      </c>
      <c r="O46" s="24">
        <v>54211.43</v>
      </c>
      <c r="P46" s="24">
        <v>68228.36</v>
      </c>
      <c r="Q46" s="24">
        <v>68228.36</v>
      </c>
      <c r="R46" s="24">
        <v>91861.31</v>
      </c>
      <c r="S46" s="24">
        <v>91861.31</v>
      </c>
      <c r="T46" s="24">
        <v>107917.15</v>
      </c>
      <c r="U46" s="24">
        <v>107917.15</v>
      </c>
      <c r="V46" s="24">
        <v>121820.65</v>
      </c>
      <c r="W46" s="24">
        <v>121820.65</v>
      </c>
      <c r="X46" s="24">
        <v>139321.16</v>
      </c>
      <c r="Y46" s="24">
        <v>139321.16</v>
      </c>
      <c r="Z46" s="24">
        <v>160859.68</v>
      </c>
      <c r="AA46" s="24">
        <v>160859.68</v>
      </c>
      <c r="AB46" s="24">
        <v>178387.65</v>
      </c>
      <c r="AC46" s="24">
        <v>178387.65</v>
      </c>
      <c r="AD46" s="24">
        <v>445960.56</v>
      </c>
      <c r="AE46" s="27">
        <f>+AD46/G46</f>
        <v>0.66512534843868154</v>
      </c>
      <c r="AF46" s="24">
        <v>445960.56</v>
      </c>
      <c r="AG46" s="27">
        <f>+AF46/G46</f>
        <v>0.66512534843868154</v>
      </c>
    </row>
    <row r="47" spans="2:33" ht="23.1" customHeight="1" x14ac:dyDescent="0.2">
      <c r="B47" s="16"/>
      <c r="C47" s="17">
        <v>3</v>
      </c>
      <c r="D47" s="59" t="s">
        <v>2</v>
      </c>
      <c r="E47" s="63"/>
      <c r="F47" s="64"/>
      <c r="G47" s="18">
        <f>+G48</f>
        <v>6000</v>
      </c>
      <c r="H47" s="18">
        <f t="shared" ref="H47:AD47" si="21">+H48</f>
        <v>0</v>
      </c>
      <c r="I47" s="18">
        <f t="shared" si="21"/>
        <v>0</v>
      </c>
      <c r="J47" s="18">
        <f t="shared" si="21"/>
        <v>473.76</v>
      </c>
      <c r="K47" s="18">
        <f t="shared" si="21"/>
        <v>473.76</v>
      </c>
      <c r="L47" s="18">
        <f t="shared" si="21"/>
        <v>797.83</v>
      </c>
      <c r="M47" s="18">
        <f t="shared" si="21"/>
        <v>797.83</v>
      </c>
      <c r="N47" s="18">
        <f t="shared" si="21"/>
        <v>1107.81</v>
      </c>
      <c r="O47" s="18">
        <f t="shared" si="21"/>
        <v>1107.81</v>
      </c>
      <c r="P47" s="18">
        <f t="shared" si="21"/>
        <v>1417.79</v>
      </c>
      <c r="Q47" s="18">
        <f t="shared" si="21"/>
        <v>1417.79</v>
      </c>
      <c r="R47" s="18">
        <f t="shared" si="21"/>
        <v>1727.77</v>
      </c>
      <c r="S47" s="18">
        <f t="shared" si="21"/>
        <v>1727.77</v>
      </c>
      <c r="T47" s="18">
        <v>2051.84</v>
      </c>
      <c r="U47" s="18">
        <v>2051.84</v>
      </c>
      <c r="V47" s="18">
        <f t="shared" si="21"/>
        <v>2361.8200000000002</v>
      </c>
      <c r="W47" s="18">
        <f t="shared" si="21"/>
        <v>2361.8200000000002</v>
      </c>
      <c r="X47" s="18">
        <f t="shared" si="21"/>
        <v>2671.8</v>
      </c>
      <c r="Y47" s="18">
        <f t="shared" si="21"/>
        <v>2671.8</v>
      </c>
      <c r="Z47" s="18">
        <f t="shared" si="21"/>
        <v>2981.78</v>
      </c>
      <c r="AA47" s="18">
        <f t="shared" si="21"/>
        <v>2981.78</v>
      </c>
      <c r="AB47" s="18">
        <f t="shared" si="21"/>
        <v>3305.85</v>
      </c>
      <c r="AC47" s="18">
        <f t="shared" si="21"/>
        <v>3305.85</v>
      </c>
      <c r="AD47" s="18">
        <f t="shared" si="21"/>
        <v>3629.92</v>
      </c>
      <c r="AE47" s="10">
        <f>+AD47/G47</f>
        <v>0.60498666666666667</v>
      </c>
      <c r="AF47" s="18">
        <f>+AF48</f>
        <v>3629.92</v>
      </c>
      <c r="AG47" s="10">
        <f>+AF47/G47</f>
        <v>0.60498666666666667</v>
      </c>
    </row>
    <row r="48" spans="2:33" ht="20.100000000000001" customHeight="1" x14ac:dyDescent="0.2">
      <c r="B48" s="19"/>
      <c r="C48" s="20"/>
      <c r="D48" s="29"/>
      <c r="E48" s="22">
        <v>5</v>
      </c>
      <c r="F48" s="23" t="s">
        <v>46</v>
      </c>
      <c r="G48" s="24">
        <v>6000</v>
      </c>
      <c r="H48" s="24">
        <v>0</v>
      </c>
      <c r="I48" s="24">
        <v>0</v>
      </c>
      <c r="J48" s="24">
        <v>473.76</v>
      </c>
      <c r="K48" s="24">
        <v>473.76</v>
      </c>
      <c r="L48" s="24">
        <v>797.83</v>
      </c>
      <c r="M48" s="24">
        <v>797.83</v>
      </c>
      <c r="N48" s="24">
        <v>1107.81</v>
      </c>
      <c r="O48" s="24">
        <v>1107.81</v>
      </c>
      <c r="P48" s="24">
        <v>1417.79</v>
      </c>
      <c r="Q48" s="24">
        <v>1417.79</v>
      </c>
      <c r="R48" s="24">
        <v>1727.77</v>
      </c>
      <c r="S48" s="24">
        <v>1727.77</v>
      </c>
      <c r="T48" s="24">
        <v>2051.84</v>
      </c>
      <c r="U48" s="24">
        <v>2051.84</v>
      </c>
      <c r="V48" s="24">
        <v>2361.8200000000002</v>
      </c>
      <c r="W48" s="24">
        <v>2361.8200000000002</v>
      </c>
      <c r="X48" s="24">
        <v>2671.8</v>
      </c>
      <c r="Y48" s="24">
        <v>2671.8</v>
      </c>
      <c r="Z48" s="24">
        <v>2981.78</v>
      </c>
      <c r="AA48" s="24">
        <v>2981.78</v>
      </c>
      <c r="AB48" s="24">
        <v>3305.85</v>
      </c>
      <c r="AC48" s="24">
        <v>3305.85</v>
      </c>
      <c r="AD48" s="24">
        <v>3629.92</v>
      </c>
      <c r="AE48" s="27">
        <f>+AD48/G48</f>
        <v>0.60498666666666667</v>
      </c>
      <c r="AF48" s="24">
        <v>3629.92</v>
      </c>
      <c r="AG48" s="27">
        <f>+AF48/G48</f>
        <v>0.60498666666666667</v>
      </c>
    </row>
    <row r="49" spans="2:33" ht="23.1" customHeight="1" thickBot="1" x14ac:dyDescent="0.25">
      <c r="B49" s="52"/>
      <c r="C49" s="53"/>
      <c r="D49" s="54"/>
      <c r="E49" s="55"/>
      <c r="F49" s="56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8"/>
      <c r="AF49" s="57"/>
      <c r="AG49" s="58"/>
    </row>
    <row r="50" spans="2:33" ht="23.1" customHeight="1" x14ac:dyDescent="0.2"/>
    <row r="51" spans="2:33" ht="20.100000000000001" customHeight="1" x14ac:dyDescent="0.2">
      <c r="G51" s="1"/>
      <c r="AF51" s="1"/>
    </row>
    <row r="52" spans="2:33" ht="20.100000000000001" customHeight="1" x14ac:dyDescent="0.2"/>
    <row r="53" spans="2:33" ht="20.100000000000001" customHeight="1" x14ac:dyDescent="0.2"/>
    <row r="54" spans="2:33" ht="20.100000000000001" customHeight="1" x14ac:dyDescent="0.2"/>
    <row r="55" spans="2:33" ht="20.100000000000001" customHeight="1" x14ac:dyDescent="0.2"/>
  </sheetData>
  <mergeCells count="24">
    <mergeCell ref="X7:Y7"/>
    <mergeCell ref="Z7:AA7"/>
    <mergeCell ref="B2:O2"/>
    <mergeCell ref="B3:O3"/>
    <mergeCell ref="H7:I7"/>
    <mergeCell ref="J7:K7"/>
    <mergeCell ref="L7:M7"/>
    <mergeCell ref="N7:O7"/>
    <mergeCell ref="AB7:AC7"/>
    <mergeCell ref="AD7:AG7"/>
    <mergeCell ref="E9:F9"/>
    <mergeCell ref="D10:F10"/>
    <mergeCell ref="D11:F11"/>
    <mergeCell ref="D16:F16"/>
    <mergeCell ref="P7:Q7"/>
    <mergeCell ref="R7:S7"/>
    <mergeCell ref="T7:U7"/>
    <mergeCell ref="V7:W7"/>
    <mergeCell ref="D26:F26"/>
    <mergeCell ref="E35:F35"/>
    <mergeCell ref="D40:F40"/>
    <mergeCell ref="D42:F42"/>
    <mergeCell ref="D43:F43"/>
    <mergeCell ref="D47:F47"/>
  </mergeCells>
  <printOptions horizontalCentered="1" verticalCentered="1"/>
  <pageMargins left="0" right="0" top="0" bottom="0" header="0.51181102362204722" footer="0.51181102362204722"/>
  <pageSetup paperSize="5" scale="5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2019-08-08T19:44:58Z</cp:lastPrinted>
  <dcterms:created xsi:type="dcterms:W3CDTF">2018-06-06T14:57:39Z</dcterms:created>
  <dcterms:modified xsi:type="dcterms:W3CDTF">2020-02-26T15:46:10Z</dcterms:modified>
</cp:coreProperties>
</file>