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595"/>
  </bookViews>
  <sheets>
    <sheet name="EJECUCIÓN PRESUPUESTARIA" sheetId="1" r:id="rId1"/>
  </sheets>
  <definedNames>
    <definedName name="_xlnm.Print_Area" localSheetId="0">'EJECUCIÓN PRESUPUESTARIA'!$AI$11</definedName>
  </definedNames>
  <calcPr calcId="152511"/>
</workbook>
</file>

<file path=xl/calcChain.xml><?xml version="1.0" encoding="utf-8"?>
<calcChain xmlns="http://schemas.openxmlformats.org/spreadsheetml/2006/main">
  <c r="AI11" i="1" l="1"/>
  <c r="G33" i="1"/>
  <c r="AD33" i="1"/>
  <c r="AF33" i="1"/>
  <c r="AE34" i="1"/>
  <c r="AG34" i="1"/>
  <c r="G44" i="1"/>
  <c r="G43" i="1"/>
  <c r="G41" i="1"/>
  <c r="AE41" i="1"/>
  <c r="G38" i="1"/>
  <c r="G11" i="1"/>
  <c r="G15" i="1"/>
  <c r="G24" i="1"/>
  <c r="G35" i="1"/>
  <c r="AF44" i="1"/>
  <c r="AF41" i="1"/>
  <c r="AF38" i="1"/>
  <c r="AF35" i="1"/>
  <c r="AG35" i="1"/>
  <c r="AF24" i="1"/>
  <c r="AF15" i="1"/>
  <c r="AF11" i="1"/>
  <c r="AG11" i="1"/>
  <c r="AD11" i="1"/>
  <c r="AD15" i="1"/>
  <c r="AD24" i="1"/>
  <c r="AD35" i="1"/>
  <c r="AE35" i="1"/>
  <c r="AD38" i="1"/>
  <c r="AD41" i="1"/>
  <c r="AD44" i="1"/>
  <c r="AD43" i="1"/>
  <c r="AA9" i="1"/>
  <c r="Z9" i="1"/>
  <c r="AE12" i="1"/>
  <c r="AE13" i="1"/>
  <c r="AE14" i="1"/>
  <c r="AE16" i="1"/>
  <c r="AE17" i="1"/>
  <c r="AE18" i="1"/>
  <c r="AE19" i="1"/>
  <c r="AE20" i="1"/>
  <c r="AE21" i="1"/>
  <c r="AE22" i="1"/>
  <c r="AE23" i="1"/>
  <c r="AE25" i="1"/>
  <c r="AE26" i="1"/>
  <c r="AE27" i="1"/>
  <c r="AE28" i="1"/>
  <c r="AE29" i="1"/>
  <c r="AE30" i="1"/>
  <c r="AE31" i="1"/>
  <c r="AE32" i="1"/>
  <c r="AE36" i="1"/>
  <c r="AE39" i="1"/>
  <c r="AE40" i="1"/>
  <c r="AE42" i="1"/>
  <c r="AE46" i="1"/>
  <c r="AE47" i="1"/>
  <c r="AE48" i="1"/>
  <c r="AE49" i="1"/>
  <c r="Y9" i="1"/>
  <c r="X9" i="1"/>
  <c r="AG49" i="1"/>
  <c r="AG48" i="1"/>
  <c r="AG47" i="1"/>
  <c r="AG46" i="1"/>
  <c r="AG42" i="1"/>
  <c r="AG40" i="1"/>
  <c r="AG39" i="1"/>
  <c r="AG36" i="1"/>
  <c r="AG32" i="1"/>
  <c r="AG31" i="1"/>
  <c r="AG30" i="1"/>
  <c r="AG29" i="1"/>
  <c r="AG28" i="1"/>
  <c r="AG27" i="1"/>
  <c r="AG26" i="1"/>
  <c r="AG25" i="1"/>
  <c r="AG23" i="1"/>
  <c r="AG22" i="1"/>
  <c r="AG21" i="1"/>
  <c r="AG20" i="1"/>
  <c r="AG19" i="1"/>
  <c r="AG18" i="1"/>
  <c r="AG17" i="1"/>
  <c r="AG16" i="1"/>
  <c r="AG14" i="1"/>
  <c r="AG13" i="1"/>
  <c r="AG12" i="1"/>
  <c r="W9" i="1"/>
  <c r="V9" i="1"/>
  <c r="I11" i="1"/>
  <c r="I10" i="1"/>
  <c r="I9" i="1"/>
  <c r="H11" i="1"/>
  <c r="H10" i="1"/>
  <c r="H9" i="1"/>
  <c r="O9" i="1"/>
  <c r="N9" i="1"/>
  <c r="M9" i="1"/>
  <c r="L9" i="1"/>
  <c r="K9" i="1"/>
  <c r="J9" i="1"/>
  <c r="U9" i="1"/>
  <c r="T9" i="1"/>
  <c r="S9" i="1"/>
  <c r="R9" i="1"/>
  <c r="Q9" i="1"/>
  <c r="P9" i="1"/>
  <c r="AE33" i="1"/>
  <c r="AG41" i="1"/>
  <c r="G37" i="1"/>
  <c r="AG33" i="1"/>
  <c r="AE24" i="1"/>
  <c r="AG15" i="1"/>
  <c r="AE43" i="1"/>
  <c r="AG38" i="1"/>
  <c r="AE15" i="1"/>
  <c r="G10" i="1"/>
  <c r="AE38" i="1"/>
  <c r="AD37" i="1"/>
  <c r="AE37" i="1"/>
  <c r="AG24" i="1"/>
  <c r="AG44" i="1"/>
  <c r="AE44" i="1"/>
  <c r="AD10" i="1"/>
  <c r="AD9" i="1"/>
  <c r="AF10" i="1"/>
  <c r="AF37" i="1"/>
  <c r="AE11" i="1"/>
  <c r="AF43" i="1"/>
  <c r="AG43" i="1"/>
  <c r="AG37" i="1"/>
  <c r="G9" i="1"/>
  <c r="AE10" i="1"/>
  <c r="AE9" i="1"/>
  <c r="AG10" i="1"/>
  <c r="AF9" i="1"/>
  <c r="AG9" i="1"/>
</calcChain>
</file>

<file path=xl/sharedStrings.xml><?xml version="1.0" encoding="utf-8"?>
<sst xmlns="http://schemas.openxmlformats.org/spreadsheetml/2006/main" count="87" uniqueCount="58">
  <si>
    <t>Fte</t>
  </si>
  <si>
    <t>In</t>
  </si>
  <si>
    <t>Pp</t>
  </si>
  <si>
    <t>Principal Desc.</t>
  </si>
  <si>
    <t>Crédito Vigente</t>
  </si>
  <si>
    <t>Tesoro Nacional</t>
  </si>
  <si>
    <t>Gastos en Personal</t>
  </si>
  <si>
    <t>Personal Permanente</t>
  </si>
  <si>
    <t>Servicios Extraordinarios</t>
  </si>
  <si>
    <t>Asistencia Social al Personal</t>
  </si>
  <si>
    <t>Bienes de Consumo</t>
  </si>
  <si>
    <t>Productos Alimenticios, Agropecuarios y Forestales</t>
  </si>
  <si>
    <t>Textiles y Vestuario</t>
  </si>
  <si>
    <t>Productos de Papel, Cartón e Impresos</t>
  </si>
  <si>
    <t>Productos Químicos, Combustibles y Lubricantes</t>
  </si>
  <si>
    <t>Productos de Minerales No Metálicos</t>
  </si>
  <si>
    <t>Productos Metálicos</t>
  </si>
  <si>
    <t>Minerales</t>
  </si>
  <si>
    <t>Otros Bienes de Consumo</t>
  </si>
  <si>
    <t>Servicios No Personales</t>
  </si>
  <si>
    <t>Servicios Básicos</t>
  </si>
  <si>
    <t>Alquileres y Derechos</t>
  </si>
  <si>
    <t>Mantenimiento, Reparación y Limpieza</t>
  </si>
  <si>
    <t>Servicios Técnicos y Profesionales</t>
  </si>
  <si>
    <t>Servicios Comerciales y Financieros</t>
  </si>
  <si>
    <t>Pasajes y Viáticos</t>
  </si>
  <si>
    <t>Impuestos, Derechos, Tasas y Juicios</t>
  </si>
  <si>
    <t>Otros Servicios</t>
  </si>
  <si>
    <t>Bienes de Uso</t>
  </si>
  <si>
    <t>Construcciones</t>
  </si>
  <si>
    <t>Maquinaria y Equipo</t>
  </si>
  <si>
    <t>Transferencias</t>
  </si>
  <si>
    <t>Transf. al Sector Privado para Financiar Gastos Corrientes</t>
  </si>
  <si>
    <t>Recursos con Afectación Específica</t>
  </si>
  <si>
    <t>Crédito Interno</t>
  </si>
  <si>
    <t>Bienes Preexistentes</t>
  </si>
  <si>
    <t>Libros, Revistas y Otros Elementos Coleccionables</t>
  </si>
  <si>
    <t>Activos Intangibles</t>
  </si>
  <si>
    <t>Compromiso</t>
  </si>
  <si>
    <t>Devengado</t>
  </si>
  <si>
    <t>TOTAL GENERAL PRESUPUESTO 2018</t>
  </si>
  <si>
    <t>Acumulado a Abril</t>
  </si>
  <si>
    <t>Acumulado a Marzo</t>
  </si>
  <si>
    <t>Acumulado a Febrero</t>
  </si>
  <si>
    <t>Acumulado a Enero</t>
  </si>
  <si>
    <t>COMPROMISO ACUMULADO Y DEVENGADO ACUMULADO A CADA UNO DE LOS MESES</t>
  </si>
  <si>
    <t>Acumulado a Mayo</t>
  </si>
  <si>
    <t>Acumulado a Junio</t>
  </si>
  <si>
    <t>Acumulado a Julio</t>
  </si>
  <si>
    <t>Acumulado a Agosto</t>
  </si>
  <si>
    <t>% Ejecucion Compromiso</t>
  </si>
  <si>
    <t>% Ejecucion Devengado</t>
  </si>
  <si>
    <t>Acumulado a Setiembre</t>
  </si>
  <si>
    <t>Acumulado a Octubre</t>
  </si>
  <si>
    <t>Acumulado a Noviembre</t>
  </si>
  <si>
    <t xml:space="preserve"> Bienes de Uso</t>
  </si>
  <si>
    <t>Acumulado a Diciembre</t>
  </si>
  <si>
    <t>EJECUCION PRESUPUESTARIA POR OBJETO DEL GASTO CONSOLIDADO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</si>
</sst>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left" vertical="top" wrapText="1"/>
    </xf>
    <xf numFmtId="3" fontId="2" fillId="0" borderId="0" xfId="0" applyNumberFormat="1" applyFont="1" applyBorder="1" applyAlignment="1" applyProtection="1">
      <alignment horizontal="left" vertic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2" fillId="0" borderId="2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left" vertical="top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2" xfId="0" applyNumberFormat="1" applyFont="1" applyFill="1" applyBorder="1" applyAlignment="1" applyProtection="1">
      <alignment horizontal="right" vertical="center" wrapText="1"/>
    </xf>
    <xf numFmtId="3" fontId="1" fillId="0" borderId="4" xfId="0" applyNumberFormat="1" applyFont="1" applyBorder="1" applyAlignment="1" applyProtection="1">
      <alignment horizontal="right" vertical="center" wrapText="1"/>
    </xf>
    <xf numFmtId="3" fontId="1" fillId="0" borderId="5" xfId="0" applyNumberFormat="1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3" fontId="1" fillId="0" borderId="8" xfId="0" applyNumberFormat="1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3" fontId="1" fillId="2" borderId="12" xfId="0" applyNumberFormat="1" applyFont="1" applyFill="1" applyBorder="1" applyAlignment="1" applyProtection="1">
      <alignment horizontal="right" vertical="center" wrapText="1"/>
    </xf>
    <xf numFmtId="3" fontId="1" fillId="0" borderId="13" xfId="0" applyNumberFormat="1" applyFont="1" applyBorder="1" applyAlignment="1" applyProtection="1">
      <alignment horizontal="right" vertical="center" wrapText="1"/>
    </xf>
    <xf numFmtId="3" fontId="2" fillId="0" borderId="12" xfId="0" applyNumberFormat="1" applyFont="1" applyBorder="1" applyAlignment="1" applyProtection="1">
      <alignment horizontal="right" vertical="top" wrapText="1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6" xfId="0" applyBorder="1"/>
    <xf numFmtId="0" fontId="0" fillId="0" borderId="17" xfId="0" applyBorder="1" applyAlignment="1">
      <alignment horizontal="left"/>
    </xf>
    <xf numFmtId="0" fontId="0" fillId="0" borderId="18" xfId="0" applyBorder="1"/>
    <xf numFmtId="10" fontId="1" fillId="0" borderId="8" xfId="0" applyNumberFormat="1" applyFont="1" applyBorder="1" applyAlignment="1" applyProtection="1">
      <alignment horizontal="center" vertical="center" wrapText="1"/>
    </xf>
    <xf numFmtId="10" fontId="1" fillId="2" borderId="1" xfId="0" applyNumberFormat="1" applyFont="1" applyFill="1" applyBorder="1" applyAlignment="1" applyProtection="1">
      <alignment horizontal="center" vertical="center" wrapText="1"/>
    </xf>
    <xf numFmtId="10" fontId="1" fillId="0" borderId="4" xfId="0" applyNumberFormat="1" applyFont="1" applyBorder="1" applyAlignment="1" applyProtection="1">
      <alignment horizontal="center" vertical="center" wrapText="1"/>
    </xf>
    <xf numFmtId="10" fontId="2" fillId="0" borderId="1" xfId="0" applyNumberFormat="1" applyFont="1" applyBorder="1" applyAlignment="1" applyProtection="1">
      <alignment horizontal="center" vertical="top" wrapText="1"/>
    </xf>
    <xf numFmtId="0" fontId="0" fillId="0" borderId="18" xfId="0" applyBorder="1" applyAlignment="1">
      <alignment horizontal="center"/>
    </xf>
    <xf numFmtId="3" fontId="0" fillId="0" borderId="0" xfId="0" applyNumberFormat="1"/>
    <xf numFmtId="3" fontId="2" fillId="0" borderId="19" xfId="0" applyNumberFormat="1" applyFont="1" applyBorder="1" applyAlignment="1" applyProtection="1">
      <alignment horizontal="right" vertical="top" wrapText="1"/>
    </xf>
    <xf numFmtId="3" fontId="2" fillId="0" borderId="20" xfId="0" applyNumberFormat="1" applyFont="1" applyBorder="1" applyAlignment="1" applyProtection="1">
      <alignment horizontal="left" vertical="top" wrapText="1"/>
    </xf>
    <xf numFmtId="3" fontId="2" fillId="0" borderId="21" xfId="0" applyNumberFormat="1" applyFont="1" applyBorder="1" applyAlignment="1" applyProtection="1">
      <alignment horizontal="right" vertical="top" wrapText="1"/>
    </xf>
    <xf numFmtId="10" fontId="2" fillId="0" borderId="21" xfId="0" applyNumberFormat="1" applyFont="1" applyBorder="1" applyAlignment="1" applyProtection="1">
      <alignment horizontal="center" vertical="top" wrapText="1"/>
    </xf>
    <xf numFmtId="10" fontId="2" fillId="0" borderId="22" xfId="0" applyNumberFormat="1" applyFont="1" applyBorder="1" applyAlignment="1" applyProtection="1">
      <alignment horizontal="center" vertical="top" wrapText="1"/>
    </xf>
    <xf numFmtId="3" fontId="1" fillId="0" borderId="23" xfId="0" applyNumberFormat="1" applyFont="1" applyBorder="1" applyAlignment="1" applyProtection="1">
      <alignment horizontal="right" vertical="top" wrapText="1"/>
    </xf>
    <xf numFmtId="3" fontId="1" fillId="0" borderId="21" xfId="0" applyNumberFormat="1" applyFont="1" applyBorder="1" applyAlignment="1" applyProtection="1">
      <alignment horizontal="right"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5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Border="1" applyAlignment="1"/>
    <xf numFmtId="0" fontId="0" fillId="0" borderId="31" xfId="0" applyBorder="1" applyAlignment="1"/>
    <xf numFmtId="0" fontId="5" fillId="0" borderId="3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3" fontId="1" fillId="0" borderId="25" xfId="0" applyNumberFormat="1" applyFont="1" applyBorder="1" applyAlignment="1" applyProtection="1">
      <alignment horizontal="left"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3" fontId="1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" fontId="1" fillId="0" borderId="20" xfId="0" applyNumberFormat="1" applyFont="1" applyBorder="1" applyAlignment="1" applyProtection="1">
      <alignment horizontal="left" vertical="center" wrapText="1"/>
    </xf>
    <xf numFmtId="3" fontId="1" fillId="0" borderId="27" xfId="0" applyNumberFormat="1" applyFont="1" applyBorder="1" applyAlignment="1" applyProtection="1">
      <alignment horizontal="left" vertical="center" wrapText="1"/>
    </xf>
    <xf numFmtId="0" fontId="5" fillId="0" borderId="2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I50"/>
  <sheetViews>
    <sheetView showGridLines="0" tabSelected="1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AI22" sqref="AI22"/>
    </sheetView>
  </sheetViews>
  <sheetFormatPr baseColWidth="10" defaultColWidth="9.140625" defaultRowHeight="12.75" x14ac:dyDescent="0.2"/>
  <cols>
    <col min="1" max="1" width="3" customWidth="1"/>
    <col min="2" max="2" width="4.140625" customWidth="1"/>
    <col min="3" max="3" width="2.5703125" customWidth="1"/>
    <col min="4" max="4" width="0.140625" style="1" customWidth="1"/>
    <col min="5" max="5" width="3.42578125" customWidth="1"/>
    <col min="6" max="6" width="56.5703125" style="1" bestFit="1" customWidth="1"/>
    <col min="7" max="7" width="14.140625" bestFit="1" customWidth="1"/>
    <col min="8" max="11" width="14.140625" customWidth="1"/>
    <col min="12" max="12" width="14.140625" bestFit="1" customWidth="1"/>
    <col min="13" max="13" width="15.140625" customWidth="1"/>
    <col min="14" max="15" width="14.140625" bestFit="1" customWidth="1"/>
    <col min="16" max="16" width="15.5703125" customWidth="1"/>
    <col min="17" max="17" width="15.85546875" customWidth="1"/>
    <col min="18" max="25" width="14.140625" bestFit="1" customWidth="1"/>
    <col min="26" max="29" width="14.140625" customWidth="1"/>
    <col min="30" max="30" width="14.140625" bestFit="1" customWidth="1"/>
    <col min="31" max="31" width="14" customWidth="1"/>
    <col min="32" max="32" width="14.140625" bestFit="1" customWidth="1"/>
    <col min="33" max="33" width="12.7109375" customWidth="1"/>
    <col min="34" max="34" width="12.7109375" bestFit="1" customWidth="1"/>
  </cols>
  <sheetData>
    <row r="2" spans="2:35" ht="22.5" customHeight="1" x14ac:dyDescent="0.25">
      <c r="B2" s="58" t="s">
        <v>57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</row>
    <row r="3" spans="2:35" ht="24.75" customHeight="1" x14ac:dyDescent="0.25">
      <c r="B3" s="41" t="s">
        <v>45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</row>
    <row r="6" spans="2:35" ht="13.5" thickBot="1" x14ac:dyDescent="0.25"/>
    <row r="7" spans="2:35" ht="15.75" thickBot="1" x14ac:dyDescent="0.3">
      <c r="H7" s="64" t="s">
        <v>44</v>
      </c>
      <c r="I7" s="51"/>
      <c r="J7" s="51" t="s">
        <v>43</v>
      </c>
      <c r="K7" s="51"/>
      <c r="L7" s="51" t="s">
        <v>42</v>
      </c>
      <c r="M7" s="51"/>
      <c r="N7" s="51" t="s">
        <v>41</v>
      </c>
      <c r="O7" s="51"/>
      <c r="P7" s="51" t="s">
        <v>46</v>
      </c>
      <c r="Q7" s="51"/>
      <c r="R7" s="50" t="s">
        <v>47</v>
      </c>
      <c r="S7" s="47"/>
      <c r="T7" s="50" t="s">
        <v>48</v>
      </c>
      <c r="U7" s="47"/>
      <c r="V7" s="46" t="s">
        <v>49</v>
      </c>
      <c r="W7" s="48"/>
      <c r="X7" s="46" t="s">
        <v>52</v>
      </c>
      <c r="Y7" s="48"/>
      <c r="Z7" s="46" t="s">
        <v>53</v>
      </c>
      <c r="AA7" s="48"/>
      <c r="AB7" s="44" t="s">
        <v>54</v>
      </c>
      <c r="AC7" s="45"/>
      <c r="AD7" s="46" t="s">
        <v>56</v>
      </c>
      <c r="AE7" s="47"/>
      <c r="AF7" s="48"/>
      <c r="AG7" s="49"/>
    </row>
    <row r="8" spans="2:35" ht="51.75" customHeight="1" thickBot="1" x14ac:dyDescent="0.25">
      <c r="B8" s="15" t="s">
        <v>0</v>
      </c>
      <c r="C8" s="16" t="s">
        <v>1</v>
      </c>
      <c r="D8" s="16"/>
      <c r="E8" s="16" t="s">
        <v>2</v>
      </c>
      <c r="F8" s="16" t="s">
        <v>3</v>
      </c>
      <c r="G8" s="16" t="s">
        <v>4</v>
      </c>
      <c r="H8" s="16" t="s">
        <v>38</v>
      </c>
      <c r="I8" s="16" t="s">
        <v>39</v>
      </c>
      <c r="J8" s="16" t="s">
        <v>38</v>
      </c>
      <c r="K8" s="16" t="s">
        <v>39</v>
      </c>
      <c r="L8" s="16" t="s">
        <v>38</v>
      </c>
      <c r="M8" s="16" t="s">
        <v>39</v>
      </c>
      <c r="N8" s="16" t="s">
        <v>38</v>
      </c>
      <c r="O8" s="17" t="s">
        <v>39</v>
      </c>
      <c r="P8" s="16" t="s">
        <v>38</v>
      </c>
      <c r="Q8" s="17" t="s">
        <v>39</v>
      </c>
      <c r="R8" s="17" t="s">
        <v>38</v>
      </c>
      <c r="S8" s="17" t="s">
        <v>39</v>
      </c>
      <c r="T8" s="17" t="s">
        <v>38</v>
      </c>
      <c r="U8" s="17" t="s">
        <v>39</v>
      </c>
      <c r="V8" s="17" t="s">
        <v>38</v>
      </c>
      <c r="W8" s="17" t="s">
        <v>39</v>
      </c>
      <c r="X8" s="17" t="s">
        <v>38</v>
      </c>
      <c r="Y8" s="17" t="s">
        <v>39</v>
      </c>
      <c r="Z8" s="17" t="s">
        <v>38</v>
      </c>
      <c r="AA8" s="17" t="s">
        <v>39</v>
      </c>
      <c r="AB8" s="17" t="s">
        <v>38</v>
      </c>
      <c r="AC8" s="17" t="s">
        <v>39</v>
      </c>
      <c r="AD8" s="17" t="s">
        <v>38</v>
      </c>
      <c r="AE8" s="16" t="s">
        <v>50</v>
      </c>
      <c r="AF8" s="17" t="s">
        <v>39</v>
      </c>
      <c r="AG8" s="16" t="s">
        <v>51</v>
      </c>
    </row>
    <row r="9" spans="2:35" ht="34.5" customHeight="1" x14ac:dyDescent="0.2">
      <c r="B9" s="18"/>
      <c r="C9" s="12"/>
      <c r="D9" s="13"/>
      <c r="E9" s="60" t="s">
        <v>40</v>
      </c>
      <c r="F9" s="61"/>
      <c r="G9" s="14">
        <f>+G10+G37+G43</f>
        <v>8739807755</v>
      </c>
      <c r="H9" s="14">
        <f t="shared" ref="H9:O9" si="0">+H10+H43+H37</f>
        <v>586916636.70000005</v>
      </c>
      <c r="I9" s="14">
        <f t="shared" si="0"/>
        <v>537750123.12</v>
      </c>
      <c r="J9" s="14">
        <f t="shared" si="0"/>
        <v>1073603828.45</v>
      </c>
      <c r="K9" s="14">
        <f t="shared" si="0"/>
        <v>1063447322.23</v>
      </c>
      <c r="L9" s="14">
        <f t="shared" si="0"/>
        <v>1688284935.49</v>
      </c>
      <c r="M9" s="14">
        <f t="shared" si="0"/>
        <v>1683425702.47</v>
      </c>
      <c r="N9" s="14">
        <f t="shared" si="0"/>
        <v>2392191358.5499992</v>
      </c>
      <c r="O9" s="14">
        <f t="shared" si="0"/>
        <v>2350561649.2599998</v>
      </c>
      <c r="P9" s="14">
        <f t="shared" ref="P9:AA9" si="1">+P10+P37+P43</f>
        <v>3025357661.4700003</v>
      </c>
      <c r="Q9" s="14">
        <f t="shared" si="1"/>
        <v>2988039991.0600004</v>
      </c>
      <c r="R9" s="14">
        <f t="shared" si="1"/>
        <v>3971133999.4300003</v>
      </c>
      <c r="S9" s="14">
        <f t="shared" si="1"/>
        <v>3937632010.0799999</v>
      </c>
      <c r="T9" s="14">
        <f t="shared" si="1"/>
        <v>4600605140.7999992</v>
      </c>
      <c r="U9" s="14">
        <f t="shared" si="1"/>
        <v>4567471689.3100004</v>
      </c>
      <c r="V9" s="14">
        <f t="shared" si="1"/>
        <v>5295826061.5600004</v>
      </c>
      <c r="W9" s="14">
        <f t="shared" si="1"/>
        <v>5263741948.7800007</v>
      </c>
      <c r="X9" s="14">
        <f t="shared" si="1"/>
        <v>5999614822.0500002</v>
      </c>
      <c r="Y9" s="14">
        <f t="shared" si="1"/>
        <v>5970424928.5200005</v>
      </c>
      <c r="Z9" s="14">
        <f t="shared" si="1"/>
        <v>6696203913.3099995</v>
      </c>
      <c r="AA9" s="14">
        <f t="shared" si="1"/>
        <v>6675358429.2299995</v>
      </c>
      <c r="AB9" s="14">
        <v>7397176464.9199982</v>
      </c>
      <c r="AC9" s="14">
        <v>7371745319.7699995</v>
      </c>
      <c r="AD9" s="14">
        <f>+AD10+AD37+AD43</f>
        <v>8715205457.0899982</v>
      </c>
      <c r="AE9" s="30">
        <f t="shared" ref="AE9:AE44" si="2">+AD9/G9</f>
        <v>0.99718502985424062</v>
      </c>
      <c r="AF9" s="14">
        <f>+AF10+AF37+AF43</f>
        <v>8714871495.789999</v>
      </c>
      <c r="AG9" s="28">
        <f t="shared" ref="AG9:AG44" si="3">+AF9/G9</f>
        <v>0.99714681833868313</v>
      </c>
      <c r="AH9" s="33"/>
    </row>
    <row r="10" spans="2:35" ht="23.1" customHeight="1" x14ac:dyDescent="0.2">
      <c r="B10" s="19">
        <v>1</v>
      </c>
      <c r="C10" s="9"/>
      <c r="D10" s="55" t="s">
        <v>5</v>
      </c>
      <c r="E10" s="56"/>
      <c r="F10" s="57"/>
      <c r="G10" s="8">
        <f>+G11+G15+G24+G33+G35</f>
        <v>8665100723</v>
      </c>
      <c r="H10" s="8">
        <f>+H11+H15+H24+H35</f>
        <v>580121350.48000002</v>
      </c>
      <c r="I10" s="8">
        <f>+I11+I15+I24+I35</f>
        <v>537750123.12</v>
      </c>
      <c r="J10" s="8">
        <v>1061554510.24</v>
      </c>
      <c r="K10" s="8">
        <v>1061554510.24</v>
      </c>
      <c r="L10" s="8">
        <v>1670063791.6700001</v>
      </c>
      <c r="M10" s="8">
        <v>1670063791.6700001</v>
      </c>
      <c r="N10" s="8">
        <v>2369431427.6099997</v>
      </c>
      <c r="O10" s="8">
        <v>2331859073.3099999</v>
      </c>
      <c r="P10" s="8">
        <v>2998856358.7200003</v>
      </c>
      <c r="Q10" s="8">
        <v>2965909101.1400003</v>
      </c>
      <c r="R10" s="8">
        <v>3937985345.3400002</v>
      </c>
      <c r="S10" s="8">
        <v>3909376252.0599999</v>
      </c>
      <c r="T10" s="8">
        <v>4565222610.6299992</v>
      </c>
      <c r="U10" s="8">
        <v>4536982055.21</v>
      </c>
      <c r="V10" s="8">
        <v>5257974220.1800003</v>
      </c>
      <c r="W10" s="8">
        <v>5230280815.1400003</v>
      </c>
      <c r="X10" s="8">
        <v>5955424430.5799999</v>
      </c>
      <c r="Y10" s="8">
        <v>5929088049.9200001</v>
      </c>
      <c r="Z10" s="8">
        <v>6649525191.3999996</v>
      </c>
      <c r="AA10" s="8">
        <v>6631533220.1899996</v>
      </c>
      <c r="AB10" s="8">
        <v>7345427790.3599987</v>
      </c>
      <c r="AC10" s="8">
        <v>7327756725.6799994</v>
      </c>
      <c r="AD10" s="8">
        <f>+AD11+AD15+AD24+AD33+AD35</f>
        <v>8641490354.6699982</v>
      </c>
      <c r="AE10" s="29">
        <f t="shared" si="2"/>
        <v>0.99727523440468124</v>
      </c>
      <c r="AF10" s="8">
        <f>+AF11+AF15+AF24+AF33+AF35</f>
        <v>8641156393.3699989</v>
      </c>
      <c r="AG10" s="29">
        <f t="shared" si="3"/>
        <v>0.99723669344472299</v>
      </c>
    </row>
    <row r="11" spans="2:35" ht="23.1" customHeight="1" x14ac:dyDescent="0.2">
      <c r="B11" s="20"/>
      <c r="C11" s="11">
        <v>1</v>
      </c>
      <c r="D11" s="52" t="s">
        <v>6</v>
      </c>
      <c r="E11" s="53"/>
      <c r="F11" s="54"/>
      <c r="G11" s="10">
        <f>SUM(G12:G14)</f>
        <v>8437513365</v>
      </c>
      <c r="H11" s="10">
        <f>+H12+H13+H14</f>
        <v>529156919.69</v>
      </c>
      <c r="I11" s="10">
        <f>+I12+I13+I14</f>
        <v>529156919.69</v>
      </c>
      <c r="J11" s="10">
        <v>1051276314.77</v>
      </c>
      <c r="K11" s="10">
        <v>1051276314.77</v>
      </c>
      <c r="L11" s="10">
        <v>1653412224.3699999</v>
      </c>
      <c r="M11" s="10">
        <v>1653412224.3699999</v>
      </c>
      <c r="N11" s="10">
        <v>2283745852.3499999</v>
      </c>
      <c r="O11" s="10">
        <v>2283745852.3499999</v>
      </c>
      <c r="P11" s="10">
        <v>2902462942.73</v>
      </c>
      <c r="Q11" s="10">
        <v>2902462942.73</v>
      </c>
      <c r="R11" s="10">
        <v>3826219355.54</v>
      </c>
      <c r="S11" s="10">
        <v>3826219355.54</v>
      </c>
      <c r="T11" s="10">
        <v>4446403815.3800001</v>
      </c>
      <c r="U11" s="10">
        <v>4446403815.3800001</v>
      </c>
      <c r="V11" s="10">
        <v>5121095205.4499998</v>
      </c>
      <c r="W11" s="10">
        <v>5121095205.4499998</v>
      </c>
      <c r="X11" s="10">
        <v>5803179907.8500004</v>
      </c>
      <c r="Y11" s="10">
        <v>5803179907.8500004</v>
      </c>
      <c r="Z11" s="10">
        <v>6486257469.0699997</v>
      </c>
      <c r="AA11" s="10">
        <v>6486257469.0699997</v>
      </c>
      <c r="AB11" s="10">
        <v>7167384942.9399996</v>
      </c>
      <c r="AC11" s="10">
        <v>7167384942.9399996</v>
      </c>
      <c r="AD11" s="10">
        <f>SUM(AD12:AD14)</f>
        <v>8424340842.2200003</v>
      </c>
      <c r="AE11" s="30">
        <f t="shared" si="2"/>
        <v>0.99843881458788064</v>
      </c>
      <c r="AF11" s="10">
        <f>SUM(AF12:AF14)</f>
        <v>8424340842.2200003</v>
      </c>
      <c r="AG11" s="30">
        <f t="shared" si="3"/>
        <v>0.99843881458788064</v>
      </c>
      <c r="AH11" s="33"/>
      <c r="AI11">
        <f>740*1.5</f>
        <v>1110</v>
      </c>
    </row>
    <row r="12" spans="2:35" ht="20.100000000000001" customHeight="1" x14ac:dyDescent="0.2">
      <c r="B12" s="21">
        <v>1</v>
      </c>
      <c r="C12" s="6">
        <v>1</v>
      </c>
      <c r="D12" s="4"/>
      <c r="E12" s="2">
        <v>1</v>
      </c>
      <c r="F12" s="7" t="s">
        <v>7</v>
      </c>
      <c r="G12" s="5">
        <v>8348515595</v>
      </c>
      <c r="H12" s="5">
        <v>524300306.88</v>
      </c>
      <c r="I12" s="5">
        <v>524300306.88</v>
      </c>
      <c r="J12" s="5">
        <v>1051276314.77</v>
      </c>
      <c r="K12" s="5">
        <v>1051276314.77</v>
      </c>
      <c r="L12" s="5">
        <v>1653412224.3699999</v>
      </c>
      <c r="M12" s="5">
        <v>1653412224.3699999</v>
      </c>
      <c r="N12" s="5">
        <v>2261035893.8899999</v>
      </c>
      <c r="O12" s="5">
        <v>2261035893.8899999</v>
      </c>
      <c r="P12" s="5">
        <v>2873367054.3800001</v>
      </c>
      <c r="Q12" s="5">
        <v>2873367054.3800001</v>
      </c>
      <c r="R12" s="5">
        <v>3788938922.4200001</v>
      </c>
      <c r="S12" s="5">
        <v>3788938922.4200001</v>
      </c>
      <c r="T12" s="5">
        <v>4401610492.1400003</v>
      </c>
      <c r="U12" s="5">
        <v>4401610492.1400003</v>
      </c>
      <c r="V12" s="5">
        <v>5071664341.9300003</v>
      </c>
      <c r="W12" s="5">
        <v>5071664341.9300003</v>
      </c>
      <c r="X12" s="5">
        <v>5750118891.7700005</v>
      </c>
      <c r="Y12" s="5">
        <v>5750118891.7700005</v>
      </c>
      <c r="Z12" s="5">
        <v>6425507824.9899998</v>
      </c>
      <c r="AA12" s="5">
        <v>6425507824.9899998</v>
      </c>
      <c r="AB12" s="5">
        <v>7099241666.0299997</v>
      </c>
      <c r="AC12" s="5">
        <v>7099241666.0299997</v>
      </c>
      <c r="AD12" s="5">
        <v>8345614272.3599997</v>
      </c>
      <c r="AE12" s="31">
        <f t="shared" si="2"/>
        <v>0.99965247443009653</v>
      </c>
      <c r="AF12" s="5">
        <v>8345614272.3599997</v>
      </c>
      <c r="AG12" s="31">
        <f t="shared" si="3"/>
        <v>0.99965247443009653</v>
      </c>
    </row>
    <row r="13" spans="2:35" ht="20.100000000000001" customHeight="1" x14ac:dyDescent="0.2">
      <c r="B13" s="21"/>
      <c r="C13" s="6"/>
      <c r="D13" s="3"/>
      <c r="E13" s="2">
        <v>3</v>
      </c>
      <c r="F13" s="7" t="s">
        <v>8</v>
      </c>
      <c r="G13" s="5">
        <v>11947727</v>
      </c>
      <c r="H13" s="5">
        <v>929660.79</v>
      </c>
      <c r="I13" s="5">
        <v>929660.79</v>
      </c>
      <c r="J13" s="5">
        <v>1321084.74</v>
      </c>
      <c r="K13" s="5">
        <v>1321084.74</v>
      </c>
      <c r="L13" s="5">
        <v>2178576.39</v>
      </c>
      <c r="M13" s="5">
        <v>2178576.39</v>
      </c>
      <c r="N13" s="5">
        <v>3008334.39</v>
      </c>
      <c r="O13" s="5">
        <v>3008334.39</v>
      </c>
      <c r="P13" s="5">
        <v>3987338.87</v>
      </c>
      <c r="Q13" s="5">
        <v>3987338.87</v>
      </c>
      <c r="R13" s="5">
        <v>4999630.63</v>
      </c>
      <c r="S13" s="5">
        <v>4999630.63</v>
      </c>
      <c r="T13" s="5">
        <v>6038092.46</v>
      </c>
      <c r="U13" s="5">
        <v>6038092.46</v>
      </c>
      <c r="V13" s="5">
        <v>6788421.1500000004</v>
      </c>
      <c r="W13" s="5">
        <v>6788421.1500000004</v>
      </c>
      <c r="X13" s="5">
        <v>7681016.3899999997</v>
      </c>
      <c r="Y13" s="5">
        <v>7681016.3899999997</v>
      </c>
      <c r="Z13" s="5">
        <v>8713286.8100000005</v>
      </c>
      <c r="AA13" s="5">
        <v>8713286.8100000005</v>
      </c>
      <c r="AB13" s="5">
        <v>9783339.0700000003</v>
      </c>
      <c r="AC13" s="5">
        <v>9783339.0700000003</v>
      </c>
      <c r="AD13" s="5">
        <v>11234050.060000001</v>
      </c>
      <c r="AE13" s="31">
        <f t="shared" si="2"/>
        <v>0.94026671851474353</v>
      </c>
      <c r="AF13" s="5">
        <v>11234050.060000001</v>
      </c>
      <c r="AG13" s="31">
        <f t="shared" si="3"/>
        <v>0.94026671851474353</v>
      </c>
    </row>
    <row r="14" spans="2:35" ht="20.100000000000001" customHeight="1" x14ac:dyDescent="0.2">
      <c r="B14" s="21"/>
      <c r="C14" s="6"/>
      <c r="D14" s="3"/>
      <c r="E14" s="2">
        <v>5</v>
      </c>
      <c r="F14" s="7" t="s">
        <v>9</v>
      </c>
      <c r="G14" s="5">
        <v>77050043</v>
      </c>
      <c r="H14" s="5">
        <v>3926952.02</v>
      </c>
      <c r="I14" s="5">
        <v>3926952.02</v>
      </c>
      <c r="J14" s="5">
        <v>8957110.7300000004</v>
      </c>
      <c r="K14" s="5">
        <v>8957110.7300000004</v>
      </c>
      <c r="L14" s="5">
        <v>14472990.91</v>
      </c>
      <c r="M14" s="5">
        <v>14472990.91</v>
      </c>
      <c r="N14" s="5">
        <v>19701624.07</v>
      </c>
      <c r="O14" s="5">
        <v>19701624.07</v>
      </c>
      <c r="P14" s="5">
        <v>25108549.48</v>
      </c>
      <c r="Q14" s="5">
        <v>25108549.48</v>
      </c>
      <c r="R14" s="5">
        <v>32280802.489999998</v>
      </c>
      <c r="S14" s="5">
        <v>32280802.489999998</v>
      </c>
      <c r="T14" s="5">
        <v>38755230.780000001</v>
      </c>
      <c r="U14" s="5">
        <v>38755230.780000001</v>
      </c>
      <c r="V14" s="5">
        <v>42642442.369999997</v>
      </c>
      <c r="W14" s="5">
        <v>42642442.369999997</v>
      </c>
      <c r="X14" s="5">
        <v>45379999.689999998</v>
      </c>
      <c r="Y14" s="5">
        <v>45379999.689999998</v>
      </c>
      <c r="Z14" s="5">
        <v>52036357.270000003</v>
      </c>
      <c r="AA14" s="5">
        <v>52036357.270000003</v>
      </c>
      <c r="AB14" s="5">
        <v>58359937.840000004</v>
      </c>
      <c r="AC14" s="5">
        <v>58359937.840000004</v>
      </c>
      <c r="AD14" s="5">
        <v>67492519.799999997</v>
      </c>
      <c r="AE14" s="31">
        <f t="shared" si="2"/>
        <v>0.87595693879106595</v>
      </c>
      <c r="AF14" s="5">
        <v>67492519.799999997</v>
      </c>
      <c r="AG14" s="31">
        <f t="shared" si="3"/>
        <v>0.87595693879106595</v>
      </c>
    </row>
    <row r="15" spans="2:35" ht="23.1" customHeight="1" x14ac:dyDescent="0.2">
      <c r="B15" s="20"/>
      <c r="C15" s="11">
        <v>2</v>
      </c>
      <c r="D15" s="52" t="s">
        <v>10</v>
      </c>
      <c r="E15" s="53"/>
      <c r="F15" s="54"/>
      <c r="G15" s="10">
        <f>SUM(G16:G23)</f>
        <v>30585571</v>
      </c>
      <c r="H15" s="10">
        <v>2715951.0100000002</v>
      </c>
      <c r="I15" s="10">
        <v>435460.77</v>
      </c>
      <c r="J15" s="10">
        <v>5227087.2299999995</v>
      </c>
      <c r="K15" s="10">
        <v>1189418.77</v>
      </c>
      <c r="L15" s="10">
        <v>6126067.4400000004</v>
      </c>
      <c r="M15" s="10">
        <v>3845318.96</v>
      </c>
      <c r="N15" s="10">
        <v>6731264.1199999992</v>
      </c>
      <c r="O15" s="10">
        <v>4677210.8499999996</v>
      </c>
      <c r="P15" s="10">
        <v>7730726.9300000006</v>
      </c>
      <c r="Q15" s="10">
        <v>5480416.96</v>
      </c>
      <c r="R15" s="10">
        <v>8960543.5199999996</v>
      </c>
      <c r="S15" s="10">
        <v>6915606.3200000003</v>
      </c>
      <c r="T15" s="10">
        <v>9562231.9300000016</v>
      </c>
      <c r="U15" s="10">
        <v>8004215.4299999997</v>
      </c>
      <c r="V15" s="10">
        <v>10191165.540000001</v>
      </c>
      <c r="W15" s="10">
        <v>8748250.6400000006</v>
      </c>
      <c r="X15" s="10">
        <v>11664426.700000001</v>
      </c>
      <c r="Y15" s="10">
        <v>9506163.5600000005</v>
      </c>
      <c r="Z15" s="10">
        <v>12876235.609999999</v>
      </c>
      <c r="AA15" s="10">
        <v>10671506.91</v>
      </c>
      <c r="AB15" s="10">
        <v>16412902.909999998</v>
      </c>
      <c r="AC15" s="10">
        <v>11406723.310000001</v>
      </c>
      <c r="AD15" s="10">
        <f>SUM(AD16:AD23)</f>
        <v>27961041.979999997</v>
      </c>
      <c r="AE15" s="30">
        <f t="shared" si="2"/>
        <v>0.91419061556836712</v>
      </c>
      <c r="AF15" s="10">
        <f>SUM(AF16:AF23)</f>
        <v>27961041.979999997</v>
      </c>
      <c r="AG15" s="30">
        <f t="shared" si="3"/>
        <v>0.91419061556836712</v>
      </c>
    </row>
    <row r="16" spans="2:35" ht="20.100000000000001" customHeight="1" x14ac:dyDescent="0.2">
      <c r="B16" s="21"/>
      <c r="C16" s="6"/>
      <c r="D16" s="3"/>
      <c r="E16" s="2">
        <v>1</v>
      </c>
      <c r="F16" s="7" t="s">
        <v>11</v>
      </c>
      <c r="G16" s="5">
        <v>1911245</v>
      </c>
      <c r="H16" s="5">
        <v>1901031.55</v>
      </c>
      <c r="I16" s="5">
        <v>55208.95</v>
      </c>
      <c r="J16" s="5">
        <v>1924680.81</v>
      </c>
      <c r="K16" s="5">
        <v>78858.210000000006</v>
      </c>
      <c r="L16" s="5">
        <v>1981511.81</v>
      </c>
      <c r="M16" s="5">
        <v>395758.61</v>
      </c>
      <c r="N16" s="5">
        <v>2038852.1700000002</v>
      </c>
      <c r="O16" s="5">
        <v>575192.97</v>
      </c>
      <c r="P16" s="5">
        <v>2423518.08</v>
      </c>
      <c r="Q16" s="5">
        <v>763602.18</v>
      </c>
      <c r="R16" s="5">
        <v>2481715.98</v>
      </c>
      <c r="S16" s="5">
        <v>943021.98</v>
      </c>
      <c r="T16" s="5">
        <v>2548396.08</v>
      </c>
      <c r="U16" s="5">
        <v>1120917.7799999998</v>
      </c>
      <c r="V16" s="5">
        <v>2591124.21</v>
      </c>
      <c r="W16" s="5">
        <v>1256547.51</v>
      </c>
      <c r="X16" s="5">
        <v>2662175.37</v>
      </c>
      <c r="Y16" s="5">
        <v>1446709.17</v>
      </c>
      <c r="Z16" s="5">
        <v>2749965.12</v>
      </c>
      <c r="AA16" s="5">
        <v>1645576.92</v>
      </c>
      <c r="AB16" s="5">
        <v>2815977.7399999998</v>
      </c>
      <c r="AC16" s="5">
        <v>1711589.54</v>
      </c>
      <c r="AD16" s="5">
        <v>2063502.94</v>
      </c>
      <c r="AE16" s="31">
        <f t="shared" si="2"/>
        <v>1.079664271194954</v>
      </c>
      <c r="AF16" s="5">
        <v>2063502.94</v>
      </c>
      <c r="AG16" s="31">
        <f t="shared" si="3"/>
        <v>1.079664271194954</v>
      </c>
    </row>
    <row r="17" spans="2:33" ht="20.100000000000001" customHeight="1" x14ac:dyDescent="0.2">
      <c r="B17" s="21"/>
      <c r="C17" s="6"/>
      <c r="D17" s="3"/>
      <c r="E17" s="2">
        <v>2</v>
      </c>
      <c r="F17" s="7" t="s">
        <v>12</v>
      </c>
      <c r="G17" s="5">
        <v>370344</v>
      </c>
      <c r="H17" s="5">
        <v>111.78</v>
      </c>
      <c r="I17" s="5">
        <v>111.78</v>
      </c>
      <c r="J17" s="5">
        <v>17506.739999999998</v>
      </c>
      <c r="K17" s="5">
        <v>17506.739999999998</v>
      </c>
      <c r="L17" s="5">
        <v>17725.740000000002</v>
      </c>
      <c r="M17" s="5">
        <v>17725.740000000002</v>
      </c>
      <c r="N17" s="5">
        <v>20650.740000000002</v>
      </c>
      <c r="O17" s="5">
        <v>20650.740000000002</v>
      </c>
      <c r="P17" s="5">
        <v>24125.74</v>
      </c>
      <c r="Q17" s="5">
        <v>24125.74</v>
      </c>
      <c r="R17" s="5">
        <v>56022.74</v>
      </c>
      <c r="S17" s="5">
        <v>56022.74</v>
      </c>
      <c r="T17" s="5">
        <v>57116.47</v>
      </c>
      <c r="U17" s="5">
        <v>57116.47</v>
      </c>
      <c r="V17" s="5">
        <v>61332.59</v>
      </c>
      <c r="W17" s="5">
        <v>61332.59</v>
      </c>
      <c r="X17" s="5">
        <v>62597.58</v>
      </c>
      <c r="Y17" s="5">
        <v>62597.58</v>
      </c>
      <c r="Z17" s="5">
        <v>62643.58</v>
      </c>
      <c r="AA17" s="5">
        <v>62643.58</v>
      </c>
      <c r="AB17" s="5">
        <v>76686.83</v>
      </c>
      <c r="AC17" s="5">
        <v>76686.83</v>
      </c>
      <c r="AD17" s="5">
        <v>81913.83</v>
      </c>
      <c r="AE17" s="31">
        <f t="shared" si="2"/>
        <v>0.22118308923595362</v>
      </c>
      <c r="AF17" s="5">
        <v>81913.83</v>
      </c>
      <c r="AG17" s="31">
        <f t="shared" si="3"/>
        <v>0.22118308923595362</v>
      </c>
    </row>
    <row r="18" spans="2:33" ht="20.100000000000001" customHeight="1" x14ac:dyDescent="0.2">
      <c r="B18" s="21"/>
      <c r="C18" s="6"/>
      <c r="D18" s="3"/>
      <c r="E18" s="2">
        <v>3</v>
      </c>
      <c r="F18" s="7" t="s">
        <v>13</v>
      </c>
      <c r="G18" s="5">
        <v>7399302</v>
      </c>
      <c r="H18" s="5">
        <v>13344.880000000001</v>
      </c>
      <c r="I18" s="5">
        <v>13344.400000000001</v>
      </c>
      <c r="J18" s="5">
        <v>17224.879999999997</v>
      </c>
      <c r="K18" s="5">
        <v>17224.400000000001</v>
      </c>
      <c r="L18" s="5">
        <v>207511.88</v>
      </c>
      <c r="M18" s="5">
        <v>22810.400000000001</v>
      </c>
      <c r="N18" s="5">
        <v>222737.88</v>
      </c>
      <c r="O18" s="5">
        <v>222737.4</v>
      </c>
      <c r="P18" s="5">
        <v>243616.31</v>
      </c>
      <c r="Q18" s="5">
        <v>243615.83</v>
      </c>
      <c r="R18" s="5">
        <v>260734.58</v>
      </c>
      <c r="S18" s="5">
        <v>260734.1</v>
      </c>
      <c r="T18" s="5">
        <v>270220.58</v>
      </c>
      <c r="U18" s="5">
        <v>270220.09999999998</v>
      </c>
      <c r="V18" s="5">
        <v>312027.23</v>
      </c>
      <c r="W18" s="5">
        <v>312026.75</v>
      </c>
      <c r="X18" s="5">
        <v>349976.7</v>
      </c>
      <c r="Y18" s="5">
        <v>349976.22000000003</v>
      </c>
      <c r="Z18" s="5">
        <v>357125.36</v>
      </c>
      <c r="AA18" s="5">
        <v>357124.87999999995</v>
      </c>
      <c r="AB18" s="5">
        <v>368915.11</v>
      </c>
      <c r="AC18" s="5">
        <v>368914.63</v>
      </c>
      <c r="AD18" s="5">
        <v>6354866.3300000001</v>
      </c>
      <c r="AE18" s="31">
        <f t="shared" si="2"/>
        <v>0.85884673040781412</v>
      </c>
      <c r="AF18" s="5">
        <v>6354866.3300000001</v>
      </c>
      <c r="AG18" s="31">
        <f t="shared" si="3"/>
        <v>0.85884673040781412</v>
      </c>
    </row>
    <row r="19" spans="2:33" ht="20.100000000000001" customHeight="1" x14ac:dyDescent="0.2">
      <c r="B19" s="21"/>
      <c r="C19" s="6"/>
      <c r="D19" s="3"/>
      <c r="E19" s="2">
        <v>5</v>
      </c>
      <c r="F19" s="7" t="s">
        <v>14</v>
      </c>
      <c r="G19" s="5">
        <v>763446</v>
      </c>
      <c r="H19" s="5">
        <v>36421.43</v>
      </c>
      <c r="I19" s="5">
        <v>36421.43</v>
      </c>
      <c r="J19" s="5">
        <v>79783.67</v>
      </c>
      <c r="K19" s="5">
        <v>79783.67</v>
      </c>
      <c r="L19" s="5">
        <v>207880.12</v>
      </c>
      <c r="M19" s="5">
        <v>207880.12</v>
      </c>
      <c r="N19" s="5">
        <v>218941.52</v>
      </c>
      <c r="O19" s="5">
        <v>218941.52</v>
      </c>
      <c r="P19" s="5">
        <v>317151.57999999996</v>
      </c>
      <c r="Q19" s="5">
        <v>317151.57999999996</v>
      </c>
      <c r="R19" s="5">
        <v>410924.56000000006</v>
      </c>
      <c r="S19" s="5">
        <v>410924.56000000006</v>
      </c>
      <c r="T19" s="5">
        <v>462803.99</v>
      </c>
      <c r="U19" s="5">
        <v>462803.99</v>
      </c>
      <c r="V19" s="5">
        <v>593236.78</v>
      </c>
      <c r="W19" s="5">
        <v>593236.78</v>
      </c>
      <c r="X19" s="5">
        <v>639956.74</v>
      </c>
      <c r="Y19" s="5">
        <v>639956.74</v>
      </c>
      <c r="Z19" s="5">
        <v>877332.25</v>
      </c>
      <c r="AA19" s="5">
        <v>877332.25</v>
      </c>
      <c r="AB19" s="5">
        <v>1031763.9099999999</v>
      </c>
      <c r="AC19" s="5">
        <v>1031763.9099999999</v>
      </c>
      <c r="AD19" s="5">
        <v>1712690.28</v>
      </c>
      <c r="AE19" s="31">
        <f t="shared" si="2"/>
        <v>2.2433679395792239</v>
      </c>
      <c r="AF19" s="5">
        <v>1712690.28</v>
      </c>
      <c r="AG19" s="31">
        <f t="shared" si="3"/>
        <v>2.2433679395792239</v>
      </c>
    </row>
    <row r="20" spans="2:33" ht="20.100000000000001" customHeight="1" x14ac:dyDescent="0.2">
      <c r="B20" s="21"/>
      <c r="C20" s="6"/>
      <c r="D20" s="3"/>
      <c r="E20" s="2">
        <v>6</v>
      </c>
      <c r="F20" s="7" t="s">
        <v>15</v>
      </c>
      <c r="G20" s="5">
        <v>349252</v>
      </c>
      <c r="H20" s="5">
        <v>7759.93</v>
      </c>
      <c r="I20" s="5">
        <v>7759.93</v>
      </c>
      <c r="J20" s="5">
        <v>14427.93</v>
      </c>
      <c r="K20" s="5">
        <v>14427.93</v>
      </c>
      <c r="L20" s="5">
        <v>17873.93</v>
      </c>
      <c r="M20" s="5">
        <v>17873.93</v>
      </c>
      <c r="N20" s="5">
        <v>18973.93</v>
      </c>
      <c r="O20" s="5">
        <v>18973.93</v>
      </c>
      <c r="P20" s="5">
        <v>22455.93</v>
      </c>
      <c r="Q20" s="5">
        <v>22455.93</v>
      </c>
      <c r="R20" s="5">
        <v>28700.93</v>
      </c>
      <c r="S20" s="5">
        <v>28700.93</v>
      </c>
      <c r="T20" s="5">
        <v>46559.21</v>
      </c>
      <c r="U20" s="5">
        <v>46559.21</v>
      </c>
      <c r="V20" s="5">
        <v>46709.21</v>
      </c>
      <c r="W20" s="5">
        <v>46709.21</v>
      </c>
      <c r="X20" s="5">
        <v>50959.5</v>
      </c>
      <c r="Y20" s="5">
        <v>50959.5</v>
      </c>
      <c r="Z20" s="5">
        <v>62949.58</v>
      </c>
      <c r="AA20" s="5">
        <v>62949.58</v>
      </c>
      <c r="AB20" s="5">
        <v>67921.72</v>
      </c>
      <c r="AC20" s="5">
        <v>67921.72</v>
      </c>
      <c r="AD20" s="5">
        <v>71117.539999999994</v>
      </c>
      <c r="AE20" s="31">
        <f t="shared" si="2"/>
        <v>0.20362815388315597</v>
      </c>
      <c r="AF20" s="5">
        <v>71117.539999999994</v>
      </c>
      <c r="AG20" s="31">
        <f t="shared" si="3"/>
        <v>0.20362815388315597</v>
      </c>
    </row>
    <row r="21" spans="2:33" ht="20.100000000000001" customHeight="1" x14ac:dyDescent="0.2">
      <c r="B21" s="21"/>
      <c r="C21" s="6"/>
      <c r="D21" s="3"/>
      <c r="E21" s="2">
        <v>7</v>
      </c>
      <c r="F21" s="7" t="s">
        <v>16</v>
      </c>
      <c r="G21" s="5">
        <v>430064</v>
      </c>
      <c r="H21" s="5">
        <v>5472.9</v>
      </c>
      <c r="I21" s="5">
        <v>5472.9</v>
      </c>
      <c r="J21" s="5">
        <v>11917.9</v>
      </c>
      <c r="K21" s="5">
        <v>11917.9</v>
      </c>
      <c r="L21" s="5">
        <v>24389.9</v>
      </c>
      <c r="M21" s="5">
        <v>24389.9</v>
      </c>
      <c r="N21" s="5">
        <v>65919.41</v>
      </c>
      <c r="O21" s="5">
        <v>36477.410000000003</v>
      </c>
      <c r="P21" s="5">
        <v>85119.760000000009</v>
      </c>
      <c r="Q21" s="5">
        <v>55677.759999999995</v>
      </c>
      <c r="R21" s="5">
        <v>91951.76</v>
      </c>
      <c r="S21" s="5">
        <v>91951.76</v>
      </c>
      <c r="T21" s="5">
        <v>100802.76</v>
      </c>
      <c r="U21" s="5">
        <v>100802.76</v>
      </c>
      <c r="V21" s="5">
        <v>103432.76</v>
      </c>
      <c r="W21" s="5">
        <v>103432.76</v>
      </c>
      <c r="X21" s="5">
        <v>110807.76</v>
      </c>
      <c r="Y21" s="5">
        <v>110807.76</v>
      </c>
      <c r="Z21" s="5">
        <v>124252.76</v>
      </c>
      <c r="AA21" s="5">
        <v>124252.76</v>
      </c>
      <c r="AB21" s="5">
        <v>134085.89000000001</v>
      </c>
      <c r="AC21" s="5">
        <v>134085.89000000001</v>
      </c>
      <c r="AD21" s="5">
        <v>169369.57</v>
      </c>
      <c r="AE21" s="31">
        <f t="shared" si="2"/>
        <v>0.39382410524945127</v>
      </c>
      <c r="AF21" s="5">
        <v>169369.57</v>
      </c>
      <c r="AG21" s="31">
        <f t="shared" si="3"/>
        <v>0.39382410524945127</v>
      </c>
    </row>
    <row r="22" spans="2:33" ht="20.100000000000001" customHeight="1" x14ac:dyDescent="0.2">
      <c r="B22" s="21"/>
      <c r="C22" s="6"/>
      <c r="D22" s="3"/>
      <c r="E22" s="2">
        <v>8</v>
      </c>
      <c r="F22" s="7" t="s">
        <v>17</v>
      </c>
      <c r="G22" s="5">
        <v>78470</v>
      </c>
      <c r="H22" s="5">
        <v>751808.54</v>
      </c>
      <c r="I22" s="5">
        <v>317141.38</v>
      </c>
      <c r="J22" s="5">
        <v>0</v>
      </c>
      <c r="K22" s="5">
        <v>0</v>
      </c>
      <c r="L22" s="5">
        <v>285</v>
      </c>
      <c r="M22" s="5">
        <v>285</v>
      </c>
      <c r="N22" s="5">
        <v>405</v>
      </c>
      <c r="O22" s="5">
        <v>405</v>
      </c>
      <c r="P22" s="5">
        <v>405</v>
      </c>
      <c r="Q22" s="5">
        <v>405</v>
      </c>
      <c r="R22" s="5">
        <v>685</v>
      </c>
      <c r="S22" s="5">
        <v>685</v>
      </c>
      <c r="T22" s="5">
        <v>685</v>
      </c>
      <c r="U22" s="5">
        <v>685</v>
      </c>
      <c r="V22" s="5">
        <v>685</v>
      </c>
      <c r="W22" s="5">
        <v>685</v>
      </c>
      <c r="X22" s="5">
        <v>685</v>
      </c>
      <c r="Y22" s="5">
        <v>685</v>
      </c>
      <c r="Z22" s="5">
        <v>1485</v>
      </c>
      <c r="AA22" s="5">
        <v>1485</v>
      </c>
      <c r="AB22" s="5">
        <v>1485</v>
      </c>
      <c r="AC22" s="5">
        <v>1485</v>
      </c>
      <c r="AD22" s="5">
        <v>1485</v>
      </c>
      <c r="AE22" s="31">
        <f t="shared" si="2"/>
        <v>1.8924429718363705E-2</v>
      </c>
      <c r="AF22" s="5">
        <v>1485</v>
      </c>
      <c r="AG22" s="31">
        <f t="shared" si="3"/>
        <v>1.8924429718363705E-2</v>
      </c>
    </row>
    <row r="23" spans="2:33" ht="20.100000000000001" customHeight="1" x14ac:dyDescent="0.2">
      <c r="B23" s="21"/>
      <c r="C23" s="6"/>
      <c r="D23" s="3"/>
      <c r="E23" s="2">
        <v>9</v>
      </c>
      <c r="F23" s="7" t="s">
        <v>18</v>
      </c>
      <c r="G23" s="5">
        <v>19283448</v>
      </c>
      <c r="H23" s="5">
        <v>751808.54</v>
      </c>
      <c r="I23" s="5">
        <v>317141.38</v>
      </c>
      <c r="J23" s="5">
        <v>3161545.3</v>
      </c>
      <c r="K23" s="5">
        <v>969699.92</v>
      </c>
      <c r="L23" s="5">
        <v>3668889.06</v>
      </c>
      <c r="M23" s="5">
        <v>3158595.26</v>
      </c>
      <c r="N23" s="5">
        <v>4144783.47</v>
      </c>
      <c r="O23" s="5">
        <v>3583831.88</v>
      </c>
      <c r="P23" s="5">
        <v>4614334.53</v>
      </c>
      <c r="Q23" s="5">
        <v>4053382.94</v>
      </c>
      <c r="R23" s="5">
        <v>5629807.9699999997</v>
      </c>
      <c r="S23" s="5">
        <v>5123565.25</v>
      </c>
      <c r="T23" s="5">
        <v>6075647.8399999999</v>
      </c>
      <c r="U23" s="5">
        <v>5945110.1199999992</v>
      </c>
      <c r="V23" s="5">
        <v>6482617.7599999998</v>
      </c>
      <c r="W23" s="5">
        <v>6374280.04</v>
      </c>
      <c r="X23" s="5">
        <v>7787268.0499999998</v>
      </c>
      <c r="Y23" s="5">
        <v>6844471.5899999999</v>
      </c>
      <c r="Z23" s="5">
        <v>8640481.959999999</v>
      </c>
      <c r="AA23" s="5">
        <v>7540141.9399999995</v>
      </c>
      <c r="AB23" s="5">
        <v>11916066.709999999</v>
      </c>
      <c r="AC23" s="5">
        <v>8014275.79</v>
      </c>
      <c r="AD23" s="5">
        <v>17506096.489999998</v>
      </c>
      <c r="AE23" s="31">
        <f t="shared" si="2"/>
        <v>0.90783020183942198</v>
      </c>
      <c r="AF23" s="5">
        <v>17506096.489999998</v>
      </c>
      <c r="AG23" s="31">
        <f t="shared" si="3"/>
        <v>0.90783020183942198</v>
      </c>
    </row>
    <row r="24" spans="2:33" ht="23.1" customHeight="1" x14ac:dyDescent="0.2">
      <c r="B24" s="20"/>
      <c r="C24" s="11">
        <v>3</v>
      </c>
      <c r="D24" s="52" t="s">
        <v>19</v>
      </c>
      <c r="E24" s="53"/>
      <c r="F24" s="54"/>
      <c r="G24" s="10">
        <f>SUM(G25:G32)</f>
        <v>192142747</v>
      </c>
      <c r="H24" s="10">
        <v>48248479.780000001</v>
      </c>
      <c r="I24" s="10">
        <v>8157742.6600000001</v>
      </c>
      <c r="J24" s="10">
        <v>55631953.890000001</v>
      </c>
      <c r="K24" s="10">
        <v>13681577.459999999</v>
      </c>
      <c r="L24" s="10">
        <v>67336743.730000004</v>
      </c>
      <c r="M24" s="10">
        <v>27183898.370000001</v>
      </c>
      <c r="N24" s="10">
        <v>78908451.570000008</v>
      </c>
      <c r="O24" s="10">
        <v>43390150.539999999</v>
      </c>
      <c r="P24" s="10">
        <v>88613884.140000001</v>
      </c>
      <c r="Q24" s="10">
        <v>57916936.530000001</v>
      </c>
      <c r="R24" s="10">
        <v>102707349.67</v>
      </c>
      <c r="S24" s="10">
        <v>76143193.590000004</v>
      </c>
      <c r="T24" s="10">
        <v>109129466.70999999</v>
      </c>
      <c r="U24" s="10">
        <v>82446927.790000007</v>
      </c>
      <c r="V24" s="10">
        <v>126541752.58</v>
      </c>
      <c r="W24" s="10">
        <v>100291262.44</v>
      </c>
      <c r="X24" s="10">
        <v>140430173.62</v>
      </c>
      <c r="Y24" s="10">
        <v>116252056.09999999</v>
      </c>
      <c r="Z24" s="10">
        <v>150200564.31</v>
      </c>
      <c r="AA24" s="10">
        <v>134413321.80000001</v>
      </c>
      <c r="AB24" s="10">
        <v>161417854.86000001</v>
      </c>
      <c r="AC24" s="10">
        <v>148752969.78</v>
      </c>
      <c r="AD24" s="10">
        <f>SUM(AD25:AD32)</f>
        <v>184452403.52000004</v>
      </c>
      <c r="AE24" s="30">
        <f t="shared" si="2"/>
        <v>0.95997588459584182</v>
      </c>
      <c r="AF24" s="10">
        <f>SUM(AF25:AF32)</f>
        <v>184118442.22000003</v>
      </c>
      <c r="AG24" s="30">
        <f t="shared" si="3"/>
        <v>0.9582377950493236</v>
      </c>
    </row>
    <row r="25" spans="2:33" ht="20.100000000000001" customHeight="1" x14ac:dyDescent="0.2">
      <c r="B25" s="21"/>
      <c r="C25" s="6"/>
      <c r="D25" s="3"/>
      <c r="E25" s="2">
        <v>1</v>
      </c>
      <c r="F25" s="7" t="s">
        <v>20</v>
      </c>
      <c r="G25" s="5">
        <v>66075028</v>
      </c>
      <c r="H25" s="5">
        <v>18254493.449999999</v>
      </c>
      <c r="I25" s="5">
        <v>3178845.2399999998</v>
      </c>
      <c r="J25" s="5">
        <v>21534968.220000003</v>
      </c>
      <c r="K25" s="5">
        <v>6459320.0099999998</v>
      </c>
      <c r="L25" s="5">
        <v>25427030.419999998</v>
      </c>
      <c r="M25" s="5">
        <v>10425583.23</v>
      </c>
      <c r="N25" s="5">
        <v>28917152.539999999</v>
      </c>
      <c r="O25" s="5">
        <v>18629586.379999999</v>
      </c>
      <c r="P25" s="5">
        <v>34486995.170000002</v>
      </c>
      <c r="Q25" s="5">
        <v>24814547.579999998</v>
      </c>
      <c r="R25" s="5">
        <v>38578119.739999995</v>
      </c>
      <c r="S25" s="5">
        <v>31373848.59</v>
      </c>
      <c r="T25" s="5">
        <v>40897887.149999999</v>
      </c>
      <c r="U25" s="5">
        <v>33683936</v>
      </c>
      <c r="V25" s="5">
        <v>44060973.520000003</v>
      </c>
      <c r="W25" s="5">
        <v>38035289.920000002</v>
      </c>
      <c r="X25" s="5">
        <v>47373048.309999995</v>
      </c>
      <c r="Y25" s="5">
        <v>42530792.259999998</v>
      </c>
      <c r="Z25" s="5">
        <v>53548251.759999998</v>
      </c>
      <c r="AA25" s="5">
        <v>50026563.090000004</v>
      </c>
      <c r="AB25" s="5">
        <v>58614919.460000001</v>
      </c>
      <c r="AC25" s="5">
        <v>55093230.789999999</v>
      </c>
      <c r="AD25" s="5">
        <v>63588992.369999997</v>
      </c>
      <c r="AE25" s="31">
        <f t="shared" si="2"/>
        <v>0.96237556448708572</v>
      </c>
      <c r="AF25" s="5">
        <v>63588992.369999997</v>
      </c>
      <c r="AG25" s="31">
        <f t="shared" si="3"/>
        <v>0.96237556448708572</v>
      </c>
    </row>
    <row r="26" spans="2:33" ht="20.100000000000001" customHeight="1" x14ac:dyDescent="0.2">
      <c r="B26" s="21"/>
      <c r="C26" s="6"/>
      <c r="D26" s="3"/>
      <c r="E26" s="2">
        <v>2</v>
      </c>
      <c r="F26" s="7" t="s">
        <v>21</v>
      </c>
      <c r="G26" s="5">
        <v>65044124</v>
      </c>
      <c r="H26" s="5">
        <v>26737031.32</v>
      </c>
      <c r="I26" s="5">
        <v>3615020.39</v>
      </c>
      <c r="J26" s="5">
        <v>27747789.689999998</v>
      </c>
      <c r="K26" s="5">
        <v>4092771.45</v>
      </c>
      <c r="L26" s="5">
        <v>29154395.98</v>
      </c>
      <c r="M26" s="5">
        <v>9832463.1300000008</v>
      </c>
      <c r="N26" s="5">
        <v>32277567.290000003</v>
      </c>
      <c r="O26" s="5">
        <v>14250509.26</v>
      </c>
      <c r="P26" s="5">
        <v>32817424.389999997</v>
      </c>
      <c r="Q26" s="5">
        <v>19323640.93</v>
      </c>
      <c r="R26" s="5">
        <v>38514176.170000002</v>
      </c>
      <c r="S26" s="5">
        <v>25876213.239999998</v>
      </c>
      <c r="T26" s="5">
        <v>40464788.469999999</v>
      </c>
      <c r="U26" s="5">
        <v>27425373.48</v>
      </c>
      <c r="V26" s="5">
        <v>52048272.289999999</v>
      </c>
      <c r="W26" s="5">
        <v>36749248.740000002</v>
      </c>
      <c r="X26" s="5">
        <v>58977533.299999997</v>
      </c>
      <c r="Y26" s="5">
        <v>44897424.329999998</v>
      </c>
      <c r="Z26" s="5">
        <v>60109001.520000003</v>
      </c>
      <c r="AA26" s="5">
        <v>51431326.450000003</v>
      </c>
      <c r="AB26" s="5">
        <v>62242365.659999996</v>
      </c>
      <c r="AC26" s="5">
        <v>57499371.200000003</v>
      </c>
      <c r="AD26" s="5">
        <v>63684763.350000001</v>
      </c>
      <c r="AE26" s="31">
        <f t="shared" si="2"/>
        <v>0.9791009461515694</v>
      </c>
      <c r="AF26" s="5">
        <v>63684763.350000001</v>
      </c>
      <c r="AG26" s="31">
        <f t="shared" si="3"/>
        <v>0.9791009461515694</v>
      </c>
    </row>
    <row r="27" spans="2:33" ht="20.100000000000001" customHeight="1" x14ac:dyDescent="0.2">
      <c r="B27" s="21"/>
      <c r="C27" s="6"/>
      <c r="D27" s="3"/>
      <c r="E27" s="2">
        <v>3</v>
      </c>
      <c r="F27" s="7" t="s">
        <v>22</v>
      </c>
      <c r="G27" s="5">
        <v>14972634</v>
      </c>
      <c r="H27" s="5">
        <v>1559306.47</v>
      </c>
      <c r="I27" s="5">
        <v>149616.24</v>
      </c>
      <c r="J27" s="5">
        <v>3158295.48</v>
      </c>
      <c r="K27" s="5">
        <v>421973.25</v>
      </c>
      <c r="L27" s="5">
        <v>6375210.8399999999</v>
      </c>
      <c r="M27" s="5">
        <v>1153087.69</v>
      </c>
      <c r="N27" s="5">
        <v>6710165.8999999994</v>
      </c>
      <c r="O27" s="5">
        <v>1882546.31</v>
      </c>
      <c r="P27" s="5">
        <v>7290142.75</v>
      </c>
      <c r="Q27" s="5">
        <v>2273999.9900000002</v>
      </c>
      <c r="R27" s="5">
        <v>7613267.1100000003</v>
      </c>
      <c r="S27" s="5">
        <v>3130462.66</v>
      </c>
      <c r="T27" s="5">
        <v>7789897.6299999999</v>
      </c>
      <c r="U27" s="5">
        <v>3521554.5</v>
      </c>
      <c r="V27" s="5">
        <v>7958234.5</v>
      </c>
      <c r="W27" s="5">
        <v>4797755.8099999996</v>
      </c>
      <c r="X27" s="5">
        <v>8141041.1599999992</v>
      </c>
      <c r="Y27" s="5">
        <v>5436194.6899999995</v>
      </c>
      <c r="Z27" s="5">
        <v>8338727.8499999996</v>
      </c>
      <c r="AA27" s="5">
        <v>6135378.1600000001</v>
      </c>
      <c r="AB27" s="5">
        <v>8949842.3300000001</v>
      </c>
      <c r="AC27" s="5">
        <v>6444709.4199999999</v>
      </c>
      <c r="AD27" s="5">
        <v>13125976.09</v>
      </c>
      <c r="AE27" s="31">
        <f t="shared" si="2"/>
        <v>0.87666445930622494</v>
      </c>
      <c r="AF27" s="5">
        <v>13125976.09</v>
      </c>
      <c r="AG27" s="31">
        <f t="shared" si="3"/>
        <v>0.87666445930622494</v>
      </c>
    </row>
    <row r="28" spans="2:33" ht="20.100000000000001" customHeight="1" x14ac:dyDescent="0.2">
      <c r="B28" s="21"/>
      <c r="C28" s="6"/>
      <c r="D28" s="3"/>
      <c r="E28" s="2">
        <v>4</v>
      </c>
      <c r="F28" s="7" t="s">
        <v>23</v>
      </c>
      <c r="G28" s="5">
        <v>15655641</v>
      </c>
      <c r="H28" s="5">
        <v>1009506.7</v>
      </c>
      <c r="I28" s="5">
        <v>963806.7</v>
      </c>
      <c r="J28" s="5">
        <v>1951158.49</v>
      </c>
      <c r="K28" s="5">
        <v>1905458.49</v>
      </c>
      <c r="L28" s="5">
        <v>2968492.26</v>
      </c>
      <c r="M28" s="5">
        <v>2968492.26</v>
      </c>
      <c r="N28" s="5">
        <v>3949123.75</v>
      </c>
      <c r="O28" s="5">
        <v>3949123.75</v>
      </c>
      <c r="P28" s="5">
        <v>5776168.1799999997</v>
      </c>
      <c r="Q28" s="5">
        <v>5341759.38</v>
      </c>
      <c r="R28" s="5">
        <v>6861388.8200000003</v>
      </c>
      <c r="S28" s="5">
        <v>6426980.0199999996</v>
      </c>
      <c r="T28" s="5">
        <v>8173061.9100000001</v>
      </c>
      <c r="U28" s="5">
        <v>7715013.0099999998</v>
      </c>
      <c r="V28" s="5">
        <v>9291812.7400000002</v>
      </c>
      <c r="W28" s="5">
        <v>8833763.8399999999</v>
      </c>
      <c r="X28" s="5">
        <v>10544102.83</v>
      </c>
      <c r="Y28" s="5">
        <v>10109694.030000001</v>
      </c>
      <c r="Z28" s="5">
        <v>11822959.1</v>
      </c>
      <c r="AA28" s="5">
        <v>11388550.300000001</v>
      </c>
      <c r="AB28" s="5">
        <v>13313479.98</v>
      </c>
      <c r="AC28" s="5">
        <v>12741571.18</v>
      </c>
      <c r="AD28" s="5">
        <v>15043733.710000001</v>
      </c>
      <c r="AE28" s="31">
        <f t="shared" si="2"/>
        <v>0.96091458088493475</v>
      </c>
      <c r="AF28" s="5">
        <v>15043733.710000001</v>
      </c>
      <c r="AG28" s="31">
        <f t="shared" si="3"/>
        <v>0.96091458088493475</v>
      </c>
    </row>
    <row r="29" spans="2:33" ht="20.100000000000001" customHeight="1" x14ac:dyDescent="0.2">
      <c r="B29" s="21"/>
      <c r="C29" s="6"/>
      <c r="D29" s="3"/>
      <c r="E29" s="2">
        <v>5</v>
      </c>
      <c r="F29" s="7" t="s">
        <v>24</v>
      </c>
      <c r="G29" s="5">
        <v>8984442</v>
      </c>
      <c r="H29" s="5">
        <v>114097.68</v>
      </c>
      <c r="I29" s="5">
        <v>114097.68</v>
      </c>
      <c r="J29" s="5">
        <v>222958.56</v>
      </c>
      <c r="K29" s="5">
        <v>222958.56</v>
      </c>
      <c r="L29" s="5">
        <v>1377311.67</v>
      </c>
      <c r="M29" s="5">
        <v>866024.25</v>
      </c>
      <c r="N29" s="5">
        <v>1646387.76</v>
      </c>
      <c r="O29" s="5">
        <v>1566112.76</v>
      </c>
      <c r="P29" s="5">
        <v>1988915.28</v>
      </c>
      <c r="Q29" s="5">
        <v>1908640.28</v>
      </c>
      <c r="R29" s="5">
        <v>3987664.28</v>
      </c>
      <c r="S29" s="5">
        <v>3907389.28</v>
      </c>
      <c r="T29" s="5">
        <v>4162286.57</v>
      </c>
      <c r="U29" s="5">
        <v>4082011.57</v>
      </c>
      <c r="V29" s="5">
        <v>4733022.79</v>
      </c>
      <c r="W29" s="5">
        <v>4643075.7</v>
      </c>
      <c r="X29" s="5">
        <v>5972379.6200000001</v>
      </c>
      <c r="Y29" s="5">
        <v>4968002.45</v>
      </c>
      <c r="Z29" s="5">
        <v>6125277</v>
      </c>
      <c r="AA29" s="5">
        <v>5963796.7800000003</v>
      </c>
      <c r="AB29" s="5">
        <v>7097555.8200000003</v>
      </c>
      <c r="AC29" s="5">
        <v>6360823.6399999997</v>
      </c>
      <c r="AD29" s="5">
        <v>8676381.5199999996</v>
      </c>
      <c r="AE29" s="31">
        <f t="shared" si="2"/>
        <v>0.96571178488324594</v>
      </c>
      <c r="AF29" s="5">
        <v>8342420.2199999997</v>
      </c>
      <c r="AG29" s="31">
        <f t="shared" si="3"/>
        <v>0.92854071738678923</v>
      </c>
    </row>
    <row r="30" spans="2:33" ht="20.100000000000001" customHeight="1" x14ac:dyDescent="0.2">
      <c r="B30" s="21"/>
      <c r="C30" s="6"/>
      <c r="D30" s="3"/>
      <c r="E30" s="2">
        <v>7</v>
      </c>
      <c r="F30" s="7" t="s">
        <v>25</v>
      </c>
      <c r="G30" s="5">
        <v>9462431</v>
      </c>
      <c r="H30" s="5">
        <v>117968.39</v>
      </c>
      <c r="I30" s="5">
        <v>117968.39</v>
      </c>
      <c r="J30" s="5">
        <v>527719.75</v>
      </c>
      <c r="K30" s="5">
        <v>527719.75</v>
      </c>
      <c r="L30" s="5">
        <v>1479636.25</v>
      </c>
      <c r="M30" s="5">
        <v>1479636.25</v>
      </c>
      <c r="N30" s="5">
        <v>2371711.5100000002</v>
      </c>
      <c r="O30" s="5">
        <v>2371711.5100000002</v>
      </c>
      <c r="P30" s="5">
        <v>3179986.78</v>
      </c>
      <c r="Q30" s="5">
        <v>3179986.78</v>
      </c>
      <c r="R30" s="5">
        <v>3948277.91</v>
      </c>
      <c r="S30" s="5">
        <v>3948277.91</v>
      </c>
      <c r="T30" s="5">
        <v>4401583.83</v>
      </c>
      <c r="U30" s="5">
        <v>4401583.83</v>
      </c>
      <c r="V30" s="5">
        <v>5120970.4800000004</v>
      </c>
      <c r="W30" s="5">
        <v>5120970.4800000004</v>
      </c>
      <c r="X30" s="5">
        <v>6031239.9799999995</v>
      </c>
      <c r="Y30" s="5">
        <v>6031239.9799999995</v>
      </c>
      <c r="Z30" s="5">
        <v>6829070.9100000001</v>
      </c>
      <c r="AA30" s="5">
        <v>6829070.9100000001</v>
      </c>
      <c r="AB30" s="5">
        <v>7703488.96</v>
      </c>
      <c r="AC30" s="5">
        <v>7703488.96</v>
      </c>
      <c r="AD30" s="5">
        <v>9457462.4000000004</v>
      </c>
      <c r="AE30" s="31">
        <f t="shared" si="2"/>
        <v>0.99947491294784607</v>
      </c>
      <c r="AF30" s="5">
        <v>9457462.4000000004</v>
      </c>
      <c r="AG30" s="31">
        <f t="shared" si="3"/>
        <v>0.99947491294784607</v>
      </c>
    </row>
    <row r="31" spans="2:33" ht="20.100000000000001" customHeight="1" x14ac:dyDescent="0.2">
      <c r="B31" s="21"/>
      <c r="C31" s="6"/>
      <c r="D31" s="3"/>
      <c r="E31" s="2">
        <v>8</v>
      </c>
      <c r="F31" s="7" t="s">
        <v>26</v>
      </c>
      <c r="G31" s="5">
        <v>8248527</v>
      </c>
      <c r="H31" s="5">
        <v>0</v>
      </c>
      <c r="I31" s="5">
        <v>0</v>
      </c>
      <c r="J31" s="5">
        <v>7.33</v>
      </c>
      <c r="K31" s="5">
        <v>7.33</v>
      </c>
      <c r="L31" s="5">
        <v>27551.190000000002</v>
      </c>
      <c r="M31" s="5">
        <v>27551.190000000002</v>
      </c>
      <c r="N31" s="5">
        <v>34439.19</v>
      </c>
      <c r="O31" s="5">
        <v>34439.19</v>
      </c>
      <c r="P31" s="5">
        <v>35370.19</v>
      </c>
      <c r="Q31" s="5">
        <v>35370.19</v>
      </c>
      <c r="R31" s="5">
        <v>145214.30000000002</v>
      </c>
      <c r="S31" s="5">
        <v>119298.3</v>
      </c>
      <c r="T31" s="5">
        <v>145214.29999999999</v>
      </c>
      <c r="U31" s="5">
        <v>119298.3</v>
      </c>
      <c r="V31" s="5">
        <v>180729.3</v>
      </c>
      <c r="W31" s="5">
        <v>154813.29999999999</v>
      </c>
      <c r="X31" s="5">
        <v>181474.3</v>
      </c>
      <c r="Y31" s="5">
        <v>155558.29999999999</v>
      </c>
      <c r="Z31" s="5">
        <v>188459.3</v>
      </c>
      <c r="AA31" s="5">
        <v>188459.3</v>
      </c>
      <c r="AB31" s="5">
        <v>188459.3</v>
      </c>
      <c r="AC31" s="5">
        <v>188459.3</v>
      </c>
      <c r="AD31" s="5">
        <v>7833798</v>
      </c>
      <c r="AE31" s="31">
        <f t="shared" si="2"/>
        <v>0.94972084106653221</v>
      </c>
      <c r="AF31" s="5">
        <v>7833798</v>
      </c>
      <c r="AG31" s="31">
        <f t="shared" si="3"/>
        <v>0.94972084106653221</v>
      </c>
    </row>
    <row r="32" spans="2:33" ht="20.100000000000001" customHeight="1" x14ac:dyDescent="0.2">
      <c r="B32" s="21"/>
      <c r="C32" s="6"/>
      <c r="D32" s="3"/>
      <c r="E32" s="2">
        <v>9</v>
      </c>
      <c r="F32" s="7" t="s">
        <v>27</v>
      </c>
      <c r="G32" s="5">
        <v>3699920</v>
      </c>
      <c r="H32" s="5">
        <v>456075.77</v>
      </c>
      <c r="I32" s="5">
        <v>18388.02</v>
      </c>
      <c r="J32" s="5">
        <v>489056.37</v>
      </c>
      <c r="K32" s="5">
        <v>51368.62</v>
      </c>
      <c r="L32" s="5">
        <v>527115.12</v>
      </c>
      <c r="M32" s="5">
        <v>431060.37000000005</v>
      </c>
      <c r="N32" s="5">
        <v>3001903.6300000004</v>
      </c>
      <c r="O32" s="5">
        <v>706121.38</v>
      </c>
      <c r="P32" s="5">
        <v>3038881.4</v>
      </c>
      <c r="Q32" s="5">
        <v>1038991.4</v>
      </c>
      <c r="R32" s="5">
        <v>3059241.3400000003</v>
      </c>
      <c r="S32" s="5">
        <v>1360723.5899999999</v>
      </c>
      <c r="T32" s="5">
        <v>3094746.85</v>
      </c>
      <c r="U32" s="5">
        <v>1498157.0999999999</v>
      </c>
      <c r="V32" s="5">
        <v>3147736.96</v>
      </c>
      <c r="W32" s="5">
        <v>1956344.65</v>
      </c>
      <c r="X32" s="5">
        <v>3209354.12</v>
      </c>
      <c r="Y32" s="5">
        <v>2123150.06</v>
      </c>
      <c r="Z32" s="5">
        <v>3238816.87</v>
      </c>
      <c r="AA32" s="5">
        <v>2450176.81</v>
      </c>
      <c r="AB32" s="5">
        <v>3307743.35</v>
      </c>
      <c r="AC32" s="5">
        <v>2721315.29</v>
      </c>
      <c r="AD32" s="5">
        <v>3041296.08</v>
      </c>
      <c r="AE32" s="31">
        <f t="shared" si="2"/>
        <v>0.82198968626348679</v>
      </c>
      <c r="AF32" s="5">
        <v>3041296.08</v>
      </c>
      <c r="AG32" s="31">
        <f t="shared" si="3"/>
        <v>0.82198968626348679</v>
      </c>
    </row>
    <row r="33" spans="2:33" ht="20.100000000000001" customHeight="1" x14ac:dyDescent="0.2">
      <c r="B33" s="34"/>
      <c r="C33" s="39">
        <v>4</v>
      </c>
      <c r="D33" s="35"/>
      <c r="E33" s="62" t="s">
        <v>55</v>
      </c>
      <c r="F33" s="63"/>
      <c r="G33" s="40">
        <f>+G34</f>
        <v>4570040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>
        <v>0</v>
      </c>
      <c r="AC33" s="36">
        <v>0</v>
      </c>
      <c r="AD33" s="40">
        <f>+AD34</f>
        <v>4523977.3</v>
      </c>
      <c r="AE33" s="37">
        <f t="shared" si="2"/>
        <v>0.98992072279454879</v>
      </c>
      <c r="AF33" s="40">
        <f>+AF34</f>
        <v>4523977.3</v>
      </c>
      <c r="AG33" s="38">
        <f t="shared" si="3"/>
        <v>0.98992072279454879</v>
      </c>
    </row>
    <row r="34" spans="2:33" ht="20.100000000000001" customHeight="1" x14ac:dyDescent="0.2">
      <c r="B34" s="21"/>
      <c r="C34" s="6"/>
      <c r="D34" s="3"/>
      <c r="E34" s="2">
        <v>3</v>
      </c>
      <c r="F34" s="7" t="s">
        <v>30</v>
      </c>
      <c r="G34" s="5">
        <v>4570040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>
        <v>0</v>
      </c>
      <c r="AC34" s="5">
        <v>0</v>
      </c>
      <c r="AD34" s="5">
        <v>4523977.3</v>
      </c>
      <c r="AE34" s="31">
        <f t="shared" si="2"/>
        <v>0.98992072279454879</v>
      </c>
      <c r="AF34" s="5">
        <v>4523977.3</v>
      </c>
      <c r="AG34" s="31">
        <f t="shared" si="3"/>
        <v>0.98992072279454879</v>
      </c>
    </row>
    <row r="35" spans="2:33" ht="23.1" customHeight="1" x14ac:dyDescent="0.2">
      <c r="B35" s="20"/>
      <c r="C35" s="11">
        <v>5</v>
      </c>
      <c r="D35" s="52" t="s">
        <v>31</v>
      </c>
      <c r="E35" s="53"/>
      <c r="F35" s="54"/>
      <c r="G35" s="10">
        <f>+G36</f>
        <v>289000</v>
      </c>
      <c r="H35" s="10">
        <v>0</v>
      </c>
      <c r="I35" s="10">
        <v>0</v>
      </c>
      <c r="J35" s="10">
        <v>10336</v>
      </c>
      <c r="K35" s="10">
        <v>10336</v>
      </c>
      <c r="L35" s="10">
        <v>10336</v>
      </c>
      <c r="M35" s="10">
        <v>10336</v>
      </c>
      <c r="N35" s="10">
        <v>45859.57</v>
      </c>
      <c r="O35" s="10">
        <v>45859.57</v>
      </c>
      <c r="P35" s="10">
        <v>48804.92</v>
      </c>
      <c r="Q35" s="10">
        <v>48804.92</v>
      </c>
      <c r="R35" s="10">
        <v>98096.61</v>
      </c>
      <c r="S35" s="10">
        <v>98096.61</v>
      </c>
      <c r="T35" s="10">
        <v>127096.61</v>
      </c>
      <c r="U35" s="10">
        <v>127096.61</v>
      </c>
      <c r="V35" s="10">
        <v>146096.60999999999</v>
      </c>
      <c r="W35" s="10">
        <v>146096.60999999999</v>
      </c>
      <c r="X35" s="10">
        <v>149922.41</v>
      </c>
      <c r="Y35" s="10">
        <v>149922.41</v>
      </c>
      <c r="Z35" s="10">
        <v>190922.41</v>
      </c>
      <c r="AA35" s="10">
        <v>190922.41</v>
      </c>
      <c r="AB35" s="10">
        <v>212089.65</v>
      </c>
      <c r="AC35" s="10">
        <v>212089.65</v>
      </c>
      <c r="AD35" s="10">
        <f>+AD36</f>
        <v>212089.65</v>
      </c>
      <c r="AE35" s="30">
        <f t="shared" si="2"/>
        <v>0.73387422145328718</v>
      </c>
      <c r="AF35" s="10">
        <f>+AF36</f>
        <v>212089.65</v>
      </c>
      <c r="AG35" s="30">
        <f t="shared" si="3"/>
        <v>0.73387422145328718</v>
      </c>
    </row>
    <row r="36" spans="2:33" ht="20.100000000000001" customHeight="1" x14ac:dyDescent="0.2">
      <c r="B36" s="21"/>
      <c r="C36" s="6"/>
      <c r="D36" s="3"/>
      <c r="E36" s="2">
        <v>1</v>
      </c>
      <c r="F36" s="7" t="s">
        <v>32</v>
      </c>
      <c r="G36" s="5">
        <v>289000</v>
      </c>
      <c r="H36" s="5">
        <v>0</v>
      </c>
      <c r="I36" s="5">
        <v>0</v>
      </c>
      <c r="J36" s="5">
        <v>10336</v>
      </c>
      <c r="K36" s="5">
        <v>10336</v>
      </c>
      <c r="L36" s="5">
        <v>10336</v>
      </c>
      <c r="M36" s="5">
        <v>10336</v>
      </c>
      <c r="N36" s="5">
        <v>45859.57</v>
      </c>
      <c r="O36" s="5">
        <v>45859.57</v>
      </c>
      <c r="P36" s="5">
        <v>48804.92</v>
      </c>
      <c r="Q36" s="5">
        <v>48804.92</v>
      </c>
      <c r="R36" s="5">
        <v>98096.61</v>
      </c>
      <c r="S36" s="5">
        <v>98096.61</v>
      </c>
      <c r="T36" s="5">
        <v>127096.61</v>
      </c>
      <c r="U36" s="5">
        <v>127096.61</v>
      </c>
      <c r="V36" s="5">
        <v>146096.60999999999</v>
      </c>
      <c r="W36" s="5">
        <v>146096.60999999999</v>
      </c>
      <c r="X36" s="5">
        <v>149922.41</v>
      </c>
      <c r="Y36" s="5">
        <v>149922.41</v>
      </c>
      <c r="Z36" s="5">
        <v>190922.41</v>
      </c>
      <c r="AA36" s="5">
        <v>190922.41</v>
      </c>
      <c r="AB36" s="5">
        <v>212089.65</v>
      </c>
      <c r="AC36" s="5">
        <v>212089.65</v>
      </c>
      <c r="AD36" s="5">
        <v>212089.65</v>
      </c>
      <c r="AE36" s="31">
        <f t="shared" si="2"/>
        <v>0.73387422145328718</v>
      </c>
      <c r="AF36" s="5">
        <v>212089.65</v>
      </c>
      <c r="AG36" s="31">
        <f t="shared" si="3"/>
        <v>0.73387422145328718</v>
      </c>
    </row>
    <row r="37" spans="2:33" ht="23.1" customHeight="1" x14ac:dyDescent="0.2">
      <c r="B37" s="19">
        <v>3</v>
      </c>
      <c r="C37" s="9"/>
      <c r="D37" s="55" t="s">
        <v>33</v>
      </c>
      <c r="E37" s="56"/>
      <c r="F37" s="57"/>
      <c r="G37" s="8">
        <f>+G38+G41</f>
        <v>29707042</v>
      </c>
      <c r="H37" s="8">
        <v>0</v>
      </c>
      <c r="I37" s="8">
        <v>0</v>
      </c>
      <c r="J37" s="8">
        <v>1860083.99</v>
      </c>
      <c r="K37" s="8">
        <v>1860083.99</v>
      </c>
      <c r="L37" s="8">
        <v>5865226.79</v>
      </c>
      <c r="M37" s="8">
        <v>5865226.79</v>
      </c>
      <c r="N37" s="8">
        <v>8019580.4699999997</v>
      </c>
      <c r="O37" s="8">
        <v>8019580.4699999997</v>
      </c>
      <c r="P37" s="8">
        <v>10165792.869999999</v>
      </c>
      <c r="Q37" s="8">
        <v>10165792.869999999</v>
      </c>
      <c r="R37" s="8">
        <v>13391456.109999999</v>
      </c>
      <c r="S37" s="8">
        <v>13391456.109999999</v>
      </c>
      <c r="T37" s="8">
        <v>15558385.08</v>
      </c>
      <c r="U37" s="8">
        <v>15558385.08</v>
      </c>
      <c r="V37" s="8">
        <v>17981799.75</v>
      </c>
      <c r="W37" s="8">
        <v>17981799.75</v>
      </c>
      <c r="X37" s="8">
        <v>20367601.25</v>
      </c>
      <c r="Y37" s="8">
        <v>20367601.25</v>
      </c>
      <c r="Z37" s="8">
        <v>22794182.41</v>
      </c>
      <c r="AA37" s="8">
        <v>22794182.41</v>
      </c>
      <c r="AB37" s="8">
        <v>22806502.329999998</v>
      </c>
      <c r="AC37" s="8">
        <v>22806502.329999998</v>
      </c>
      <c r="AD37" s="8">
        <f>+AD38+AD41</f>
        <v>29024775.420000002</v>
      </c>
      <c r="AE37" s="29">
        <f t="shared" si="2"/>
        <v>0.97703350673554112</v>
      </c>
      <c r="AF37" s="8">
        <f>+AF38+AF41</f>
        <v>29024775.420000002</v>
      </c>
      <c r="AG37" s="29">
        <f t="shared" si="3"/>
        <v>0.97703350673554112</v>
      </c>
    </row>
    <row r="38" spans="2:33" ht="23.1" customHeight="1" x14ac:dyDescent="0.2">
      <c r="B38" s="20"/>
      <c r="C38" s="11">
        <v>1</v>
      </c>
      <c r="D38" s="52" t="s">
        <v>6</v>
      </c>
      <c r="E38" s="53"/>
      <c r="F38" s="54"/>
      <c r="G38" s="10">
        <f>SUM(G39:G40)</f>
        <v>29703042</v>
      </c>
      <c r="H38" s="10">
        <v>0</v>
      </c>
      <c r="I38" s="10">
        <v>0</v>
      </c>
      <c r="J38" s="10">
        <v>1859884.01</v>
      </c>
      <c r="K38" s="10">
        <v>1859884.01</v>
      </c>
      <c r="L38" s="10">
        <v>5864578.6699999999</v>
      </c>
      <c r="M38" s="10">
        <v>5864578.6699999999</v>
      </c>
      <c r="N38" s="10">
        <v>8018684.1900000004</v>
      </c>
      <c r="O38" s="10">
        <v>8018684.1900000004</v>
      </c>
      <c r="P38" s="10">
        <v>10164648.43</v>
      </c>
      <c r="Q38" s="10">
        <v>10164648.43</v>
      </c>
      <c r="R38" s="10">
        <v>13390063.51</v>
      </c>
      <c r="S38" s="10">
        <v>13390063.51</v>
      </c>
      <c r="T38" s="10">
        <v>15556744.32</v>
      </c>
      <c r="U38" s="10">
        <v>15556744.32</v>
      </c>
      <c r="V38" s="10">
        <v>17979910.829999998</v>
      </c>
      <c r="W38" s="10">
        <v>17979910.829999998</v>
      </c>
      <c r="X38" s="10">
        <v>20365464.170000002</v>
      </c>
      <c r="Y38" s="10">
        <v>20365464.170000002</v>
      </c>
      <c r="Z38" s="10">
        <v>22791797.170000002</v>
      </c>
      <c r="AA38" s="10">
        <v>22791797.170000002</v>
      </c>
      <c r="AB38" s="10">
        <v>22804117.09</v>
      </c>
      <c r="AC38" s="10">
        <v>22804117.09</v>
      </c>
      <c r="AD38" s="10">
        <f>SUM(AD39:AD40)</f>
        <v>29021905.140000001</v>
      </c>
      <c r="AE38" s="30">
        <f t="shared" si="2"/>
        <v>0.97706844773676715</v>
      </c>
      <c r="AF38" s="10">
        <f>SUM(AF39:AF40)</f>
        <v>29021905.140000001</v>
      </c>
      <c r="AG38" s="30">
        <f t="shared" si="3"/>
        <v>0.97706844773676715</v>
      </c>
    </row>
    <row r="39" spans="2:33" ht="20.100000000000001" customHeight="1" x14ac:dyDescent="0.2">
      <c r="B39" s="21"/>
      <c r="C39" s="6"/>
      <c r="D39" s="3" t="s">
        <v>6</v>
      </c>
      <c r="E39" s="2">
        <v>1</v>
      </c>
      <c r="F39" s="7" t="s">
        <v>7</v>
      </c>
      <c r="G39" s="5">
        <v>29561487</v>
      </c>
      <c r="H39" s="5">
        <v>0</v>
      </c>
      <c r="I39" s="5">
        <v>0</v>
      </c>
      <c r="J39" s="5">
        <v>1852340.97</v>
      </c>
      <c r="K39" s="5">
        <v>1852340.97</v>
      </c>
      <c r="L39" s="5">
        <v>5836812.1500000004</v>
      </c>
      <c r="M39" s="5">
        <v>5836812.1500000004</v>
      </c>
      <c r="N39" s="5">
        <v>7980191.5499999998</v>
      </c>
      <c r="O39" s="5">
        <v>7980191.5499999998</v>
      </c>
      <c r="P39" s="5">
        <v>10115614.67</v>
      </c>
      <c r="Q39" s="5">
        <v>10115614.67</v>
      </c>
      <c r="R39" s="5">
        <v>13325966.34</v>
      </c>
      <c r="S39" s="5">
        <v>13325966.34</v>
      </c>
      <c r="T39" s="5">
        <v>15481870.119999999</v>
      </c>
      <c r="U39" s="5">
        <v>15481870.119999999</v>
      </c>
      <c r="V39" s="5">
        <v>17893221.170000002</v>
      </c>
      <c r="W39" s="5">
        <v>17893221.170000002</v>
      </c>
      <c r="X39" s="5">
        <v>20267111.350000001</v>
      </c>
      <c r="Y39" s="5">
        <v>20267111.350000001</v>
      </c>
      <c r="Z39" s="5">
        <v>22681641.52</v>
      </c>
      <c r="AA39" s="5">
        <v>22681641.52</v>
      </c>
      <c r="AB39" s="5">
        <v>22693961.440000001</v>
      </c>
      <c r="AC39" s="5">
        <v>22693961.440000001</v>
      </c>
      <c r="AD39" s="5">
        <v>28882566.73</v>
      </c>
      <c r="AE39" s="31">
        <f t="shared" si="2"/>
        <v>0.97703362249673031</v>
      </c>
      <c r="AF39" s="5">
        <v>28882566.73</v>
      </c>
      <c r="AG39" s="31">
        <f t="shared" si="3"/>
        <v>0.97703362249673031</v>
      </c>
    </row>
    <row r="40" spans="2:33" ht="20.100000000000001" customHeight="1" x14ac:dyDescent="0.2">
      <c r="B40" s="21"/>
      <c r="C40" s="6"/>
      <c r="D40" s="3"/>
      <c r="E40" s="2">
        <v>5</v>
      </c>
      <c r="F40" s="7" t="s">
        <v>9</v>
      </c>
      <c r="G40" s="5">
        <v>141555</v>
      </c>
      <c r="H40" s="5">
        <v>0</v>
      </c>
      <c r="I40" s="5">
        <v>0</v>
      </c>
      <c r="J40" s="5">
        <v>7543.04</v>
      </c>
      <c r="K40" s="5">
        <v>7543.04</v>
      </c>
      <c r="L40" s="5">
        <v>27766.52</v>
      </c>
      <c r="M40" s="5">
        <v>27766.52</v>
      </c>
      <c r="N40" s="5">
        <v>38492.639999999999</v>
      </c>
      <c r="O40" s="5">
        <v>38492.639999999999</v>
      </c>
      <c r="P40" s="5">
        <v>49033.760000000002</v>
      </c>
      <c r="Q40" s="5">
        <v>49033.760000000002</v>
      </c>
      <c r="R40" s="5">
        <v>64097.17</v>
      </c>
      <c r="S40" s="5">
        <v>64097.17</v>
      </c>
      <c r="T40" s="5">
        <v>74874.2</v>
      </c>
      <c r="U40" s="5">
        <v>74874.2</v>
      </c>
      <c r="V40" s="5">
        <v>86689.66</v>
      </c>
      <c r="W40" s="5">
        <v>86689.66</v>
      </c>
      <c r="X40" s="5">
        <v>98352.82</v>
      </c>
      <c r="Y40" s="5">
        <v>98352.82</v>
      </c>
      <c r="Z40" s="5">
        <v>110155.65</v>
      </c>
      <c r="AA40" s="5">
        <v>110155.65</v>
      </c>
      <c r="AB40" s="5">
        <v>110155.65</v>
      </c>
      <c r="AC40" s="5">
        <v>110155.65</v>
      </c>
      <c r="AD40" s="5">
        <v>139338.41</v>
      </c>
      <c r="AE40" s="31">
        <f t="shared" si="2"/>
        <v>0.98434113948641877</v>
      </c>
      <c r="AF40" s="5">
        <v>139338.41</v>
      </c>
      <c r="AG40" s="31">
        <f t="shared" si="3"/>
        <v>0.98434113948641877</v>
      </c>
    </row>
    <row r="41" spans="2:33" ht="23.1" customHeight="1" x14ac:dyDescent="0.2">
      <c r="B41" s="20"/>
      <c r="C41" s="11">
        <v>3</v>
      </c>
      <c r="D41" s="52" t="s">
        <v>19</v>
      </c>
      <c r="E41" s="53"/>
      <c r="F41" s="54"/>
      <c r="G41" s="10">
        <f>+G42</f>
        <v>4000</v>
      </c>
      <c r="H41" s="10">
        <v>0</v>
      </c>
      <c r="I41" s="10">
        <v>0</v>
      </c>
      <c r="J41" s="10">
        <v>199.98</v>
      </c>
      <c r="K41" s="10">
        <v>199.98</v>
      </c>
      <c r="L41" s="10">
        <v>648.12</v>
      </c>
      <c r="M41" s="10">
        <v>648.12</v>
      </c>
      <c r="N41" s="10">
        <v>896.28</v>
      </c>
      <c r="O41" s="10">
        <v>896.28</v>
      </c>
      <c r="P41" s="10">
        <v>1144.44</v>
      </c>
      <c r="Q41" s="10">
        <v>1144.44</v>
      </c>
      <c r="R41" s="10">
        <v>1392.6</v>
      </c>
      <c r="S41" s="10">
        <v>1392.6</v>
      </c>
      <c r="T41" s="10">
        <v>1640.76</v>
      </c>
      <c r="U41" s="10">
        <v>1640.76</v>
      </c>
      <c r="V41" s="10">
        <v>1888.92</v>
      </c>
      <c r="W41" s="10">
        <v>1888.92</v>
      </c>
      <c r="X41" s="10">
        <v>2137.08</v>
      </c>
      <c r="Y41" s="10">
        <v>2137.08</v>
      </c>
      <c r="Z41" s="10">
        <v>2385.2399999999998</v>
      </c>
      <c r="AA41" s="10">
        <v>2385.2399999999998</v>
      </c>
      <c r="AB41" s="10">
        <v>2385.2399999999998</v>
      </c>
      <c r="AC41" s="10">
        <v>2385.2399999999998</v>
      </c>
      <c r="AD41" s="10">
        <f>+AD42</f>
        <v>2870.28</v>
      </c>
      <c r="AE41" s="30">
        <f t="shared" si="2"/>
        <v>0.71757000000000004</v>
      </c>
      <c r="AF41" s="10">
        <f>+AF42</f>
        <v>2870.28</v>
      </c>
      <c r="AG41" s="30">
        <f t="shared" si="3"/>
        <v>0.71757000000000004</v>
      </c>
    </row>
    <row r="42" spans="2:33" ht="20.100000000000001" customHeight="1" x14ac:dyDescent="0.2">
      <c r="B42" s="21"/>
      <c r="C42" s="6"/>
      <c r="D42" s="3"/>
      <c r="E42" s="2">
        <v>5</v>
      </c>
      <c r="F42" s="7" t="s">
        <v>24</v>
      </c>
      <c r="G42" s="5">
        <v>4000</v>
      </c>
      <c r="H42" s="5">
        <v>0</v>
      </c>
      <c r="I42" s="5">
        <v>0</v>
      </c>
      <c r="J42" s="5">
        <v>199.98</v>
      </c>
      <c r="K42" s="5">
        <v>199.98</v>
      </c>
      <c r="L42" s="5">
        <v>648.12</v>
      </c>
      <c r="M42" s="5">
        <v>648.12</v>
      </c>
      <c r="N42" s="5">
        <v>896.28</v>
      </c>
      <c r="O42" s="5">
        <v>896.28</v>
      </c>
      <c r="P42" s="5">
        <v>1144.44</v>
      </c>
      <c r="Q42" s="5">
        <v>1144.44</v>
      </c>
      <c r="R42" s="5">
        <v>1392.6</v>
      </c>
      <c r="S42" s="5">
        <v>1392.6</v>
      </c>
      <c r="T42" s="5">
        <v>1640.76</v>
      </c>
      <c r="U42" s="5">
        <v>1640.76</v>
      </c>
      <c r="V42" s="5">
        <v>1888.92</v>
      </c>
      <c r="W42" s="5">
        <v>1888.92</v>
      </c>
      <c r="X42" s="5">
        <v>2137.08</v>
      </c>
      <c r="Y42" s="5">
        <v>2137.08</v>
      </c>
      <c r="Z42" s="5">
        <v>2385.2399999999998</v>
      </c>
      <c r="AA42" s="5">
        <v>2385.2399999999998</v>
      </c>
      <c r="AB42" s="5">
        <v>2385.2399999999998</v>
      </c>
      <c r="AC42" s="5">
        <v>2385.2399999999998</v>
      </c>
      <c r="AD42" s="5">
        <v>2870.28</v>
      </c>
      <c r="AE42" s="31">
        <f t="shared" si="2"/>
        <v>0.71757000000000004</v>
      </c>
      <c r="AF42" s="5">
        <v>2870.28</v>
      </c>
      <c r="AG42" s="31">
        <f t="shared" si="3"/>
        <v>0.71757000000000004</v>
      </c>
    </row>
    <row r="43" spans="2:33" ht="23.1" customHeight="1" x14ac:dyDescent="0.2">
      <c r="B43" s="19">
        <v>5</v>
      </c>
      <c r="C43" s="9"/>
      <c r="D43" s="55" t="s">
        <v>34</v>
      </c>
      <c r="E43" s="56"/>
      <c r="F43" s="57"/>
      <c r="G43" s="8">
        <f>+G44</f>
        <v>44999990</v>
      </c>
      <c r="H43" s="8">
        <v>6795286.2199999997</v>
      </c>
      <c r="I43" s="8">
        <v>0</v>
      </c>
      <c r="J43" s="8">
        <v>10189234.220000001</v>
      </c>
      <c r="K43" s="8">
        <v>32728</v>
      </c>
      <c r="L43" s="8">
        <v>12355917.029999999</v>
      </c>
      <c r="M43" s="8">
        <v>7496684.0099999998</v>
      </c>
      <c r="N43" s="8">
        <v>14740350.470000001</v>
      </c>
      <c r="O43" s="8">
        <v>10682995.48</v>
      </c>
      <c r="P43" s="8">
        <v>16335509.880000001</v>
      </c>
      <c r="Q43" s="8">
        <v>11965097.050000001</v>
      </c>
      <c r="R43" s="8">
        <v>19757197.98</v>
      </c>
      <c r="S43" s="8">
        <v>14864301.91</v>
      </c>
      <c r="T43" s="8">
        <v>19824145.09</v>
      </c>
      <c r="U43" s="8">
        <v>14931249.020000001</v>
      </c>
      <c r="V43" s="8">
        <v>19870041.629999999</v>
      </c>
      <c r="W43" s="8">
        <v>15479333.889999999</v>
      </c>
      <c r="X43" s="8">
        <v>23822790.219999999</v>
      </c>
      <c r="Y43" s="8">
        <v>20969277.350000001</v>
      </c>
      <c r="Z43" s="8">
        <v>23884539.5</v>
      </c>
      <c r="AA43" s="8">
        <v>21031026.629999999</v>
      </c>
      <c r="AB43" s="8">
        <v>28942172.230000004</v>
      </c>
      <c r="AC43" s="8">
        <v>21182091.760000002</v>
      </c>
      <c r="AD43" s="8">
        <f>+AD44</f>
        <v>44690327</v>
      </c>
      <c r="AE43" s="29">
        <f t="shared" si="2"/>
        <v>0.99311859847079964</v>
      </c>
      <c r="AF43" s="8">
        <f>+AF44</f>
        <v>44690327</v>
      </c>
      <c r="AG43" s="29">
        <f t="shared" si="3"/>
        <v>0.99311859847079964</v>
      </c>
    </row>
    <row r="44" spans="2:33" ht="23.1" customHeight="1" x14ac:dyDescent="0.2">
      <c r="B44" s="20"/>
      <c r="C44" s="11">
        <v>4</v>
      </c>
      <c r="D44" s="52" t="s">
        <v>28</v>
      </c>
      <c r="E44" s="53"/>
      <c r="F44" s="54"/>
      <c r="G44" s="10">
        <f>SUM(G45:G49)</f>
        <v>44999990</v>
      </c>
      <c r="H44" s="10">
        <v>6795286.2199999997</v>
      </c>
      <c r="I44" s="10">
        <v>0</v>
      </c>
      <c r="J44" s="10">
        <v>10189234.220000001</v>
      </c>
      <c r="K44" s="10">
        <v>32728</v>
      </c>
      <c r="L44" s="10">
        <v>12355917.029999999</v>
      </c>
      <c r="M44" s="10">
        <v>7496684.0099999998</v>
      </c>
      <c r="N44" s="10">
        <v>14740350.470000001</v>
      </c>
      <c r="O44" s="10">
        <v>10682995.48</v>
      </c>
      <c r="P44" s="10">
        <v>16335509.880000001</v>
      </c>
      <c r="Q44" s="10">
        <v>11965097.050000001</v>
      </c>
      <c r="R44" s="10">
        <v>19757197.98</v>
      </c>
      <c r="S44" s="10">
        <v>14864301.91</v>
      </c>
      <c r="T44" s="10">
        <v>19824145.09</v>
      </c>
      <c r="U44" s="10">
        <v>14931249.020000001</v>
      </c>
      <c r="V44" s="10">
        <v>19870041.629999999</v>
      </c>
      <c r="W44" s="10">
        <v>15479333.889999999</v>
      </c>
      <c r="X44" s="10">
        <v>23822790.219999999</v>
      </c>
      <c r="Y44" s="10">
        <v>20969277.350000001</v>
      </c>
      <c r="Z44" s="10">
        <v>23884539.5</v>
      </c>
      <c r="AA44" s="10">
        <v>21031026.629999999</v>
      </c>
      <c r="AB44" s="10">
        <v>28942172.230000004</v>
      </c>
      <c r="AC44" s="10">
        <v>21182091.760000002</v>
      </c>
      <c r="AD44" s="10">
        <f>SUM(AD45:AD49)</f>
        <v>44690327</v>
      </c>
      <c r="AE44" s="30">
        <f t="shared" si="2"/>
        <v>0.99311859847079964</v>
      </c>
      <c r="AF44" s="10">
        <f>SUM(AF45:AF49)</f>
        <v>44690327</v>
      </c>
      <c r="AG44" s="30">
        <f t="shared" si="3"/>
        <v>0.99311859847079964</v>
      </c>
    </row>
    <row r="45" spans="2:33" ht="20.100000000000001" customHeight="1" x14ac:dyDescent="0.2">
      <c r="B45" s="21"/>
      <c r="C45" s="6"/>
      <c r="D45" s="3"/>
      <c r="E45" s="2">
        <v>1</v>
      </c>
      <c r="F45" s="7" t="s">
        <v>35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31">
        <v>0</v>
      </c>
      <c r="AF45" s="5">
        <v>0</v>
      </c>
      <c r="AG45" s="31">
        <v>0</v>
      </c>
    </row>
    <row r="46" spans="2:33" ht="20.100000000000001" customHeight="1" x14ac:dyDescent="0.2">
      <c r="B46" s="21"/>
      <c r="C46" s="6"/>
      <c r="D46" s="3"/>
      <c r="E46" s="2">
        <v>2</v>
      </c>
      <c r="F46" s="7" t="s">
        <v>29</v>
      </c>
      <c r="G46" s="5">
        <v>1773919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1176000</v>
      </c>
      <c r="O46" s="5">
        <v>0</v>
      </c>
      <c r="P46" s="5">
        <v>1176000</v>
      </c>
      <c r="Q46" s="5">
        <v>1111112.71</v>
      </c>
      <c r="R46" s="5">
        <v>1773918.85</v>
      </c>
      <c r="S46" s="5">
        <v>1111112.71</v>
      </c>
      <c r="T46" s="5">
        <v>1773918.85</v>
      </c>
      <c r="U46" s="5">
        <v>1111112.71</v>
      </c>
      <c r="V46" s="5">
        <v>1773918.85</v>
      </c>
      <c r="W46" s="5">
        <v>1230696.48</v>
      </c>
      <c r="X46" s="5">
        <v>1773918.85</v>
      </c>
      <c r="Y46" s="5">
        <v>1287376.75</v>
      </c>
      <c r="Z46" s="5">
        <v>1773918.85</v>
      </c>
      <c r="AA46" s="5">
        <v>1287376.75</v>
      </c>
      <c r="AB46" s="5">
        <v>1773918.85</v>
      </c>
      <c r="AC46" s="5">
        <v>1287376.75</v>
      </c>
      <c r="AD46" s="5">
        <v>1735815.89</v>
      </c>
      <c r="AE46" s="31">
        <f>+AD46/G46</f>
        <v>0.97852037776245693</v>
      </c>
      <c r="AF46" s="5">
        <v>1735815.89</v>
      </c>
      <c r="AG46" s="31">
        <f>+AF46/G46</f>
        <v>0.97852037776245693</v>
      </c>
    </row>
    <row r="47" spans="2:33" ht="20.100000000000001" customHeight="1" x14ac:dyDescent="0.2">
      <c r="B47" s="21"/>
      <c r="C47" s="6"/>
      <c r="D47" s="3"/>
      <c r="E47" s="2">
        <v>3</v>
      </c>
      <c r="F47" s="7" t="s">
        <v>30</v>
      </c>
      <c r="G47" s="5">
        <v>38857518</v>
      </c>
      <c r="H47" s="5">
        <v>6795286.2199999997</v>
      </c>
      <c r="I47" s="5">
        <v>0</v>
      </c>
      <c r="J47" s="5">
        <v>10189234.220000001</v>
      </c>
      <c r="K47" s="5">
        <v>32728</v>
      </c>
      <c r="L47" s="5">
        <v>12355917.029999999</v>
      </c>
      <c r="M47" s="5">
        <v>7496684.0099999998</v>
      </c>
      <c r="N47" s="5">
        <v>13481414.67</v>
      </c>
      <c r="O47" s="5">
        <v>10609570.960000001</v>
      </c>
      <c r="P47" s="5">
        <v>15076574.08</v>
      </c>
      <c r="Q47" s="5">
        <v>10780559.82</v>
      </c>
      <c r="R47" s="5">
        <v>17900343.329999998</v>
      </c>
      <c r="S47" s="5">
        <v>13670253.4</v>
      </c>
      <c r="T47" s="5">
        <v>17952008.140000001</v>
      </c>
      <c r="U47" s="5">
        <v>13721918.210000001</v>
      </c>
      <c r="V47" s="5">
        <v>17997904.68</v>
      </c>
      <c r="W47" s="5">
        <v>14150419.309999999</v>
      </c>
      <c r="X47" s="5">
        <v>18044553.27</v>
      </c>
      <c r="Y47" s="5">
        <v>16564522.5</v>
      </c>
      <c r="Z47" s="5">
        <v>18105122.550000001</v>
      </c>
      <c r="AA47" s="5">
        <v>16625091.779999999</v>
      </c>
      <c r="AB47" s="5">
        <v>22969845.280000001</v>
      </c>
      <c r="AC47" s="5">
        <v>16769446.91</v>
      </c>
      <c r="AD47" s="5">
        <v>38709643.009999998</v>
      </c>
      <c r="AE47" s="31">
        <f>+AD47/G47</f>
        <v>0.99619443038024191</v>
      </c>
      <c r="AF47" s="5">
        <v>38709643.009999998</v>
      </c>
      <c r="AG47" s="31">
        <f>+AF47/G47</f>
        <v>0.99619443038024191</v>
      </c>
    </row>
    <row r="48" spans="2:33" ht="20.100000000000001" customHeight="1" x14ac:dyDescent="0.2">
      <c r="B48" s="21"/>
      <c r="C48" s="6"/>
      <c r="D48" s="3"/>
      <c r="E48" s="2">
        <v>5</v>
      </c>
      <c r="F48" s="7" t="s">
        <v>36</v>
      </c>
      <c r="G48" s="5">
        <v>109000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8070</v>
      </c>
      <c r="O48" s="5">
        <v>8070</v>
      </c>
      <c r="P48" s="5">
        <v>8070</v>
      </c>
      <c r="Q48" s="5">
        <v>8070</v>
      </c>
      <c r="R48" s="5">
        <v>8070</v>
      </c>
      <c r="S48" s="5">
        <v>8070</v>
      </c>
      <c r="T48" s="5">
        <v>8070</v>
      </c>
      <c r="U48" s="5">
        <v>8070</v>
      </c>
      <c r="V48" s="5">
        <v>8070</v>
      </c>
      <c r="W48" s="5">
        <v>8070</v>
      </c>
      <c r="X48" s="5">
        <v>8070</v>
      </c>
      <c r="Y48" s="5">
        <v>8070</v>
      </c>
      <c r="Z48" s="5">
        <v>9250</v>
      </c>
      <c r="AA48" s="5">
        <v>9250</v>
      </c>
      <c r="AB48" s="5">
        <v>15960</v>
      </c>
      <c r="AC48" s="5">
        <v>15960</v>
      </c>
      <c r="AD48" s="5">
        <v>62420</v>
      </c>
      <c r="AE48" s="31">
        <f>+AD48/G48</f>
        <v>0.57266055045871556</v>
      </c>
      <c r="AF48" s="5">
        <v>62420</v>
      </c>
      <c r="AG48" s="31">
        <f>+AF48/G48</f>
        <v>0.57266055045871556</v>
      </c>
    </row>
    <row r="49" spans="2:33" ht="20.100000000000001" customHeight="1" x14ac:dyDescent="0.2">
      <c r="B49" s="21"/>
      <c r="C49" s="6"/>
      <c r="D49" s="3"/>
      <c r="E49" s="2">
        <v>8</v>
      </c>
      <c r="F49" s="7" t="s">
        <v>37</v>
      </c>
      <c r="G49" s="5">
        <v>4259553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74865.8</v>
      </c>
      <c r="O49" s="5">
        <v>65354.52</v>
      </c>
      <c r="P49" s="5">
        <v>74865.8</v>
      </c>
      <c r="Q49" s="5">
        <v>65354.52</v>
      </c>
      <c r="R49" s="5">
        <v>74865.8</v>
      </c>
      <c r="S49" s="5">
        <v>74865.8</v>
      </c>
      <c r="T49" s="5">
        <v>90148.1</v>
      </c>
      <c r="U49" s="5">
        <v>90148.1</v>
      </c>
      <c r="V49" s="5">
        <v>90148.1</v>
      </c>
      <c r="W49" s="5">
        <v>90148.1</v>
      </c>
      <c r="X49" s="5">
        <v>3996248.1</v>
      </c>
      <c r="Y49" s="5">
        <v>3109308.1</v>
      </c>
      <c r="Z49" s="5">
        <v>3996248.1</v>
      </c>
      <c r="AA49" s="5">
        <v>3109308.1</v>
      </c>
      <c r="AB49" s="5">
        <v>4182448.1</v>
      </c>
      <c r="AC49" s="5">
        <v>3109308.1</v>
      </c>
      <c r="AD49" s="5">
        <v>4182448.1</v>
      </c>
      <c r="AE49" s="31">
        <f>+AD49/G49</f>
        <v>0.98189835881840182</v>
      </c>
      <c r="AF49" s="5">
        <v>4182448.1</v>
      </c>
      <c r="AG49" s="31">
        <f>+AF49/G49</f>
        <v>0.98189835881840182</v>
      </c>
    </row>
    <row r="50" spans="2:33" ht="13.5" thickBot="1" x14ac:dyDescent="0.25">
      <c r="B50" s="22"/>
      <c r="C50" s="23"/>
      <c r="D50" s="24"/>
      <c r="E50" s="25"/>
      <c r="F50" s="26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32"/>
      <c r="AF50" s="27"/>
      <c r="AG50" s="32"/>
    </row>
  </sheetData>
  <mergeCells count="26">
    <mergeCell ref="B2:AG2"/>
    <mergeCell ref="E9:F9"/>
    <mergeCell ref="D10:F10"/>
    <mergeCell ref="D11:F11"/>
    <mergeCell ref="D15:F15"/>
    <mergeCell ref="E33:F33"/>
    <mergeCell ref="N7:O7"/>
    <mergeCell ref="L7:M7"/>
    <mergeCell ref="J7:K7"/>
    <mergeCell ref="H7:I7"/>
    <mergeCell ref="D41:F41"/>
    <mergeCell ref="D24:F24"/>
    <mergeCell ref="D35:F35"/>
    <mergeCell ref="D37:F37"/>
    <mergeCell ref="D38:F38"/>
    <mergeCell ref="D44:F44"/>
    <mergeCell ref="D43:F43"/>
    <mergeCell ref="B3:AG3"/>
    <mergeCell ref="AB7:AC7"/>
    <mergeCell ref="AD7:AG7"/>
    <mergeCell ref="T7:U7"/>
    <mergeCell ref="R7:S7"/>
    <mergeCell ref="P7:Q7"/>
    <mergeCell ref="Z7:AA7"/>
    <mergeCell ref="X7:Y7"/>
    <mergeCell ref="V7:W7"/>
  </mergeCells>
  <printOptions horizontalCentered="1" verticalCentered="1"/>
  <pageMargins left="0.25" right="0.25" top="0.75" bottom="0.75" header="0.3" footer="0.3"/>
  <pageSetup paperSize="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2019-02-01T14:41:14Z</cp:lastPrinted>
  <dcterms:created xsi:type="dcterms:W3CDTF">2018-06-06T14:00:16Z</dcterms:created>
  <dcterms:modified xsi:type="dcterms:W3CDTF">2019-02-01T14:41:55Z</dcterms:modified>
</cp:coreProperties>
</file>